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iversity\Diversity data\Diversity Data 2016\"/>
    </mc:Choice>
  </mc:AlternateContent>
  <bookViews>
    <workbookView xWindow="0" yWindow="0" windowWidth="28800" windowHeight="13020"/>
  </bookViews>
  <sheets>
    <sheet name="Fellowship" sheetId="1" r:id="rId1"/>
    <sheet name="Committees" sheetId="2" r:id="rId2"/>
    <sheet name="Research Fellowship Grants" sheetId="3" r:id="rId3"/>
    <sheet name="Scientific Programmes" sheetId="4" r:id="rId4"/>
    <sheet name="Public Engagement" sheetId="5" r:id="rId5"/>
    <sheet name="Education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6" l="1"/>
  <c r="D48" i="6"/>
  <c r="J47" i="6"/>
  <c r="D47" i="6"/>
  <c r="J46" i="6"/>
  <c r="D46" i="6"/>
  <c r="J45" i="6"/>
  <c r="D45" i="6"/>
  <c r="J42" i="6"/>
  <c r="D42" i="6"/>
  <c r="J41" i="6"/>
  <c r="D41" i="6"/>
  <c r="J40" i="6"/>
  <c r="D40" i="6"/>
  <c r="J39" i="6"/>
  <c r="D39" i="6"/>
  <c r="J38" i="6"/>
  <c r="D38" i="6"/>
  <c r="J37" i="6"/>
  <c r="D37" i="6"/>
  <c r="J36" i="6"/>
  <c r="D36" i="6"/>
  <c r="J35" i="6"/>
  <c r="D35" i="6"/>
  <c r="J34" i="6"/>
  <c r="D34" i="6"/>
  <c r="J33" i="6"/>
  <c r="D33" i="6"/>
  <c r="J32" i="6"/>
  <c r="D32" i="6"/>
  <c r="J31" i="6"/>
  <c r="D31" i="6"/>
  <c r="J30" i="6"/>
  <c r="D30" i="6"/>
  <c r="J29" i="6"/>
  <c r="D29" i="6"/>
  <c r="J28" i="6"/>
  <c r="D28" i="6"/>
  <c r="J27" i="6"/>
  <c r="D27" i="6"/>
  <c r="J26" i="6"/>
  <c r="D26" i="6"/>
  <c r="J23" i="6"/>
  <c r="D23" i="6"/>
  <c r="J22" i="6"/>
  <c r="D22" i="6"/>
  <c r="J21" i="6"/>
  <c r="D21" i="6"/>
  <c r="J20" i="6"/>
  <c r="D20" i="6"/>
  <c r="G17" i="6"/>
  <c r="E17" i="6"/>
  <c r="I15" i="6"/>
  <c r="G15" i="6"/>
  <c r="H48" i="6" s="1"/>
  <c r="E15" i="6"/>
  <c r="F48" i="6" s="1"/>
  <c r="C15" i="6"/>
  <c r="J14" i="6"/>
  <c r="H14" i="6"/>
  <c r="F14" i="6"/>
  <c r="D14" i="6"/>
  <c r="J13" i="6"/>
  <c r="H13" i="6"/>
  <c r="F13" i="6"/>
  <c r="D13" i="6"/>
  <c r="J12" i="6"/>
  <c r="H12" i="6"/>
  <c r="F12" i="6"/>
  <c r="D12" i="6"/>
  <c r="J11" i="6"/>
  <c r="H11" i="6"/>
  <c r="F11" i="6"/>
  <c r="D11" i="6"/>
  <c r="J10" i="6"/>
  <c r="H10" i="6"/>
  <c r="F10" i="6"/>
  <c r="D10" i="6"/>
  <c r="J9" i="6"/>
  <c r="H9" i="6"/>
  <c r="F9" i="6"/>
  <c r="D9" i="6"/>
  <c r="J8" i="6"/>
  <c r="H8" i="6"/>
  <c r="F8" i="6"/>
  <c r="D8" i="6"/>
  <c r="J7" i="6"/>
  <c r="H7" i="6"/>
  <c r="F7" i="6"/>
  <c r="D7" i="6"/>
  <c r="J6" i="6"/>
  <c r="H6" i="6"/>
  <c r="F6" i="6"/>
  <c r="D6" i="6"/>
  <c r="J5" i="6"/>
  <c r="H5" i="6"/>
  <c r="F5" i="6"/>
  <c r="D5" i="6"/>
  <c r="J4" i="6"/>
  <c r="H4" i="6"/>
  <c r="F4" i="6"/>
  <c r="D4" i="6"/>
  <c r="J3" i="6"/>
  <c r="H3" i="6"/>
  <c r="F3" i="6"/>
  <c r="D3" i="6"/>
  <c r="E18" i="5"/>
  <c r="E13" i="5"/>
  <c r="E8" i="5"/>
  <c r="G12" i="2"/>
  <c r="H10" i="2" s="1"/>
  <c r="E12" i="2"/>
  <c r="F9" i="2" s="1"/>
  <c r="C12" i="2"/>
  <c r="D9" i="2" s="1"/>
  <c r="D10" i="2"/>
  <c r="H9" i="2"/>
  <c r="G20" i="2"/>
  <c r="H18" i="2" s="1"/>
  <c r="E20" i="2"/>
  <c r="F17" i="2" s="1"/>
  <c r="C20" i="2"/>
  <c r="D17" i="2" s="1"/>
  <c r="G28" i="2"/>
  <c r="H27" i="2" s="1"/>
  <c r="E28" i="2"/>
  <c r="F26" i="2" s="1"/>
  <c r="C28" i="2"/>
  <c r="D25" i="2" s="1"/>
  <c r="H26" i="2"/>
  <c r="H25" i="2"/>
  <c r="D29" i="1"/>
  <c r="G29" i="1" s="1"/>
  <c r="C29" i="1"/>
  <c r="F29" i="1" s="1"/>
  <c r="G28" i="1"/>
  <c r="E28" i="1"/>
  <c r="F28" i="1" s="1"/>
  <c r="G27" i="1"/>
  <c r="F27" i="1"/>
  <c r="E27" i="1"/>
  <c r="E29" i="1" s="1"/>
  <c r="D22" i="1"/>
  <c r="C22" i="1"/>
  <c r="G21" i="1"/>
  <c r="F21" i="1"/>
  <c r="E21" i="1"/>
  <c r="E20" i="1"/>
  <c r="G20" i="1" s="1"/>
  <c r="D15" i="1"/>
  <c r="C15" i="1"/>
  <c r="E14" i="1"/>
  <c r="G14" i="1" s="1"/>
  <c r="E13" i="1"/>
  <c r="G13" i="1" s="1"/>
  <c r="D8" i="1"/>
  <c r="C8" i="1"/>
  <c r="E7" i="1"/>
  <c r="G7" i="1" s="1"/>
  <c r="G6" i="1"/>
  <c r="E6" i="1"/>
  <c r="F6" i="1" s="1"/>
  <c r="F20" i="6" l="1"/>
  <c r="F21" i="6"/>
  <c r="F22" i="6"/>
  <c r="F23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5" i="6"/>
  <c r="F46" i="6"/>
  <c r="F47" i="6"/>
  <c r="H20" i="6"/>
  <c r="H21" i="6"/>
  <c r="H22" i="6"/>
  <c r="H23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5" i="6"/>
  <c r="H46" i="6"/>
  <c r="H47" i="6"/>
  <c r="D24" i="2"/>
  <c r="F16" i="2"/>
  <c r="D16" i="2"/>
  <c r="H16" i="2"/>
  <c r="D18" i="2"/>
  <c r="H24" i="2"/>
  <c r="F25" i="2"/>
  <c r="F24" i="2"/>
  <c r="H17" i="2"/>
  <c r="D11" i="2"/>
  <c r="D19" i="2"/>
  <c r="F19" i="2"/>
  <c r="F11" i="2"/>
  <c r="D26" i="2"/>
  <c r="F27" i="2"/>
  <c r="F18" i="2"/>
  <c r="H19" i="2"/>
  <c r="F10" i="2"/>
  <c r="H11" i="2"/>
  <c r="D27" i="2"/>
  <c r="G15" i="1"/>
  <c r="F8" i="1"/>
  <c r="E22" i="1"/>
  <c r="F14" i="1"/>
  <c r="F20" i="1"/>
  <c r="F7" i="1"/>
  <c r="F13" i="1"/>
  <c r="E15" i="1"/>
  <c r="F15" i="1" s="1"/>
  <c r="E8" i="1"/>
  <c r="G8" i="1" s="1"/>
  <c r="G22" i="1" l="1"/>
  <c r="F22" i="1"/>
</calcChain>
</file>

<file path=xl/sharedStrings.xml><?xml version="1.0" encoding="utf-8"?>
<sst xmlns="http://schemas.openxmlformats.org/spreadsheetml/2006/main" count="284" uniqueCount="159">
  <si>
    <t>All Fellows and Foreign Members</t>
  </si>
  <si>
    <t>Female</t>
  </si>
  <si>
    <t>Male</t>
  </si>
  <si>
    <t>Total</t>
  </si>
  <si>
    <t>% Female</t>
  </si>
  <si>
    <t>% Male</t>
  </si>
  <si>
    <t>Female Avg Age</t>
  </si>
  <si>
    <t>Male Ave age</t>
  </si>
  <si>
    <t>Avg age</t>
  </si>
  <si>
    <t>F avg age elected</t>
  </si>
  <si>
    <t>M avg age elected</t>
  </si>
  <si>
    <t>Fellow</t>
  </si>
  <si>
    <t>Foreign Member</t>
  </si>
  <si>
    <t>New Fellows and Foreign Members (Elected 2007-2016)</t>
  </si>
  <si>
    <t>Ave age</t>
  </si>
  <si>
    <t>New Fellows and Foreign Members (Elected 2012-2016)</t>
  </si>
  <si>
    <t>New Fellows and Foreign Members (Elected 2012)</t>
  </si>
  <si>
    <t>All</t>
  </si>
  <si>
    <t>Grants</t>
  </si>
  <si>
    <t>Publishing</t>
  </si>
  <si>
    <t>Gender</t>
  </si>
  <si>
    <t>Percent</t>
  </si>
  <si>
    <t xml:space="preserve"> 1093 committee members across 81 committees, panels and editorial boards</t>
  </si>
  <si>
    <t xml:space="preserve"> 457 committee members are Fellows</t>
  </si>
  <si>
    <t>Other</t>
  </si>
  <si>
    <t>Prefer not to say</t>
  </si>
  <si>
    <t>256 sit on more than one panel</t>
  </si>
  <si>
    <t>Grand Total</t>
  </si>
  <si>
    <t>Ethnic Origin</t>
  </si>
  <si>
    <t>White British</t>
  </si>
  <si>
    <t>White Other</t>
  </si>
  <si>
    <t>Disability</t>
  </si>
  <si>
    <t>No</t>
  </si>
  <si>
    <t>Yes</t>
  </si>
  <si>
    <t>Age</t>
  </si>
  <si>
    <t>Age Range</t>
  </si>
  <si>
    <t>30-91</t>
  </si>
  <si>
    <t>31-91</t>
  </si>
  <si>
    <t>35-82</t>
  </si>
  <si>
    <t>Average</t>
  </si>
  <si>
    <t>Black Minority Ethnic</t>
  </si>
  <si>
    <t>% represented (only those who disclosed)</t>
  </si>
  <si>
    <t>No disability</t>
  </si>
  <si>
    <t>BME</t>
  </si>
  <si>
    <t>White</t>
  </si>
  <si>
    <t>Dorothy Hodgkin Fellowships offers</t>
  </si>
  <si>
    <t>Dorothy Hodgkin Fellowships Applicants</t>
  </si>
  <si>
    <t>Dorothy Hodgkin Fellowships Success rate</t>
  </si>
  <si>
    <t>Industry Fellowships offers</t>
  </si>
  <si>
    <t>Industry Fellowships Applicants</t>
  </si>
  <si>
    <t>Industry Fellowships Success rate</t>
  </si>
  <si>
    <t>Sir Henry Dale Fellowships offers</t>
  </si>
  <si>
    <t>Sir Henry Dale Fellowships Applicants</t>
  </si>
  <si>
    <t>Sir Henry Dale Fellowships Success rate</t>
  </si>
  <si>
    <t>University Research Fellowships offers</t>
  </si>
  <si>
    <t>University Research Fellowships Applicants</t>
  </si>
  <si>
    <t>University Research Fellowships Success rate</t>
  </si>
  <si>
    <t>Wolfson Research Merit Awards offers</t>
  </si>
  <si>
    <t>Wolfson Research Merit Awards Applicants</t>
  </si>
  <si>
    <t>Wolfson Research Merit Awards Success rate</t>
  </si>
  <si>
    <t>Newton International Fellowships  offers</t>
  </si>
  <si>
    <t>Newton International Fellowships  Applicants</t>
  </si>
  <si>
    <t>Newton International Fellowships  Success rate</t>
  </si>
  <si>
    <t>% disclosed (excluding PNTS)</t>
  </si>
  <si>
    <t>Prize Lectures</t>
  </si>
  <si>
    <t>Completion</t>
  </si>
  <si>
    <t>Ethnicity</t>
  </si>
  <si>
    <t>Attendees</t>
  </si>
  <si>
    <t>Survey</t>
  </si>
  <si>
    <t>Rate</t>
  </si>
  <si>
    <t>%Dis</t>
  </si>
  <si>
    <t>%No Dis</t>
  </si>
  <si>
    <t>%BME</t>
  </si>
  <si>
    <t>%White (WB+WO)</t>
  </si>
  <si>
    <t>%F</t>
  </si>
  <si>
    <t>%M</t>
  </si>
  <si>
    <t>Bakerian Lecture</t>
  </si>
  <si>
    <t>Clifford Paterson</t>
  </si>
  <si>
    <t>Croonian Lecture</t>
  </si>
  <si>
    <t>Francis Crick Lecture</t>
  </si>
  <si>
    <t>Royal Society GlaxoSmithKline Prize and Lecture</t>
  </si>
  <si>
    <t>Milner Lecture</t>
  </si>
  <si>
    <t>Rosalind Franklyn</t>
  </si>
  <si>
    <t>%Disability</t>
  </si>
  <si>
    <t>%Ethnicity</t>
  </si>
  <si>
    <t>%Gender</t>
  </si>
  <si>
    <t>Scientific Meetings</t>
  </si>
  <si>
    <t>%No disability</t>
  </si>
  <si>
    <t>%PNTS</t>
  </si>
  <si>
    <t>%White</t>
  </si>
  <si>
    <t>%Female</t>
  </si>
  <si>
    <t>%Male</t>
  </si>
  <si>
    <t>Organisers</t>
  </si>
  <si>
    <t>Speakers</t>
  </si>
  <si>
    <t>London</t>
  </si>
  <si>
    <t>Outside London</t>
  </si>
  <si>
    <t>Regional Breakdown</t>
  </si>
  <si>
    <t>Number of people</t>
  </si>
  <si>
    <t>Events with a Fee</t>
  </si>
  <si>
    <t>Total Attendees</t>
  </si>
  <si>
    <t>Total who completed</t>
  </si>
  <si>
    <t>% Completed</t>
  </si>
  <si>
    <t>%F completed</t>
  </si>
  <si>
    <t>%M completed</t>
  </si>
  <si>
    <t>%Unknown completed</t>
  </si>
  <si>
    <t>SSE General</t>
  </si>
  <si>
    <t>Other Events</t>
  </si>
  <si>
    <t>Ethnic Group</t>
  </si>
  <si>
    <t>%Black Minority Ethnic</t>
  </si>
  <si>
    <t>%White British</t>
  </si>
  <si>
    <t>%White Other</t>
  </si>
  <si>
    <t>%Unknown</t>
  </si>
  <si>
    <t>%Y</t>
  </si>
  <si>
    <t>%N</t>
  </si>
  <si>
    <t>Regions</t>
  </si>
  <si>
    <t>PG</t>
  </si>
  <si>
    <t>%</t>
  </si>
  <si>
    <t>ASC</t>
  </si>
  <si>
    <t>SoS</t>
  </si>
  <si>
    <t>SSE</t>
  </si>
  <si>
    <t>East Midlands</t>
  </si>
  <si>
    <t>East of England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</si>
  <si>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</si>
  <si>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</si>
  <si>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</si>
  <si>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</si>
  <si>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</si>
  <si>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</si>
  <si>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</si>
  <si>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</si>
  <si>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</si>
  <si>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Free school meals</t>
  </si>
  <si>
    <t>School Type</t>
  </si>
  <si>
    <t>Primary</t>
  </si>
  <si>
    <t>Secondary</t>
  </si>
  <si>
    <t>Further Education</t>
  </si>
  <si>
    <t>Primary/Secondary</t>
  </si>
  <si>
    <t>Type of Establishment</t>
  </si>
  <si>
    <t>Academy converter</t>
  </si>
  <si>
    <t>Academy sponsor led</t>
  </si>
  <si>
    <t>Community school</t>
  </si>
  <si>
    <t>Comprehensive school</t>
  </si>
  <si>
    <t>Foundation school</t>
  </si>
  <si>
    <t>Free Schools</t>
  </si>
  <si>
    <t>Further education</t>
  </si>
  <si>
    <t>Independent school</t>
  </si>
  <si>
    <t>Northern Ireland establishment</t>
  </si>
  <si>
    <t>Other independent school</t>
  </si>
  <si>
    <t>Pupil Referral Unit</t>
  </si>
  <si>
    <t>Studio schools</t>
  </si>
  <si>
    <t>University Technical College</t>
  </si>
  <si>
    <t>Unknown</t>
  </si>
  <si>
    <t>Voluntary aided school</t>
  </si>
  <si>
    <t>Voluntary controlled</t>
  </si>
  <si>
    <t>Welsh establishment</t>
  </si>
  <si>
    <t>Boys</t>
  </si>
  <si>
    <t>Girls</t>
  </si>
  <si>
    <t>Mixed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</si>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</sst>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horizontal="left"/>
    </xf>
    <xf numFmtId="0" fontId="3" fillId="0" borderId="14" xfId="0" applyNumberFormat="1" applyFont="1" applyFill="1" applyBorder="1"/>
    <xf numFmtId="0" fontId="3" fillId="0" borderId="15" xfId="0" applyNumberFormat="1" applyFont="1" applyFill="1" applyBorder="1"/>
    <xf numFmtId="1" fontId="3" fillId="0" borderId="15" xfId="0" applyNumberFormat="1" applyFont="1" applyFill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0" fontId="3" fillId="0" borderId="12" xfId="0" applyFont="1" applyFill="1" applyBorder="1"/>
    <xf numFmtId="0" fontId="3" fillId="0" borderId="18" xfId="0" applyFont="1" applyFill="1" applyBorder="1" applyAlignment="1">
      <alignment wrapText="1"/>
    </xf>
    <xf numFmtId="0" fontId="0" fillId="0" borderId="7" xfId="0" applyBorder="1"/>
    <xf numFmtId="0" fontId="0" fillId="0" borderId="18" xfId="0" applyBorder="1"/>
    <xf numFmtId="0" fontId="3" fillId="0" borderId="13" xfId="0" applyNumberFormat="1" applyFont="1" applyFill="1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9" fontId="2" fillId="2" borderId="25" xfId="1" applyFont="1" applyFill="1" applyBorder="1"/>
    <xf numFmtId="0" fontId="0" fillId="0" borderId="6" xfId="0" applyBorder="1"/>
    <xf numFmtId="9" fontId="0" fillId="0" borderId="7" xfId="1" applyFont="1" applyBorder="1"/>
    <xf numFmtId="9" fontId="0" fillId="0" borderId="18" xfId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5" xfId="1" applyFont="1" applyBorder="1"/>
    <xf numFmtId="0" fontId="2" fillId="0" borderId="19" xfId="0" applyFont="1" applyBorder="1"/>
    <xf numFmtId="9" fontId="0" fillId="0" borderId="0" xfId="1" applyFont="1"/>
    <xf numFmtId="0" fontId="0" fillId="0" borderId="26" xfId="0" applyBorder="1"/>
    <xf numFmtId="0" fontId="2" fillId="2" borderId="27" xfId="0" applyFont="1" applyFill="1" applyBorder="1"/>
    <xf numFmtId="9" fontId="2" fillId="2" borderId="28" xfId="1" applyFont="1" applyFill="1" applyBorder="1"/>
    <xf numFmtId="0" fontId="0" fillId="0" borderId="1" xfId="0" applyBorder="1"/>
    <xf numFmtId="0" fontId="2" fillId="0" borderId="24" xfId="0" applyFont="1" applyBorder="1"/>
    <xf numFmtId="0" fontId="2" fillId="0" borderId="25" xfId="0" applyFont="1" applyBorder="1"/>
    <xf numFmtId="0" fontId="0" fillId="0" borderId="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/>
    </xf>
    <xf numFmtId="0" fontId="4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6" xfId="0" applyNumberFormat="1" applyFont="1" applyFill="1" applyBorder="1"/>
    <xf numFmtId="0" fontId="4" fillId="0" borderId="7" xfId="0" applyNumberFormat="1" applyFont="1" applyFill="1" applyBorder="1"/>
    <xf numFmtId="9" fontId="4" fillId="0" borderId="7" xfId="1" applyFont="1" applyFill="1" applyBorder="1"/>
    <xf numFmtId="1" fontId="4" fillId="0" borderId="7" xfId="0" applyNumberFormat="1" applyFont="1" applyFill="1" applyBorder="1"/>
    <xf numFmtId="1" fontId="4" fillId="0" borderId="11" xfId="0" applyNumberFormat="1" applyFont="1" applyFill="1" applyBorder="1"/>
    <xf numFmtId="1" fontId="4" fillId="0" borderId="9" xfId="0" applyNumberFormat="1" applyFont="1" applyFill="1" applyBorder="1"/>
    <xf numFmtId="0" fontId="4" fillId="0" borderId="12" xfId="0" applyFont="1" applyFill="1" applyBorder="1" applyAlignment="1">
      <alignment horizontal="left" wrapText="1"/>
    </xf>
    <xf numFmtId="9" fontId="4" fillId="0" borderId="15" xfId="1" applyFont="1" applyFill="1" applyBorder="1"/>
    <xf numFmtId="0" fontId="4" fillId="0" borderId="0" xfId="0" applyFont="1"/>
    <xf numFmtId="0" fontId="4" fillId="0" borderId="12" xfId="0" applyNumberFormat="1" applyFont="1" applyFill="1" applyBorder="1"/>
    <xf numFmtId="0" fontId="4" fillId="0" borderId="7" xfId="0" applyFont="1" applyBorder="1"/>
    <xf numFmtId="0" fontId="4" fillId="0" borderId="18" xfId="0" applyFont="1" applyBorder="1"/>
    <xf numFmtId="0" fontId="4" fillId="0" borderId="15" xfId="0" applyFont="1" applyBorder="1"/>
    <xf numFmtId="0" fontId="4" fillId="0" borderId="19" xfId="0" applyFont="1" applyBorder="1"/>
    <xf numFmtId="164" fontId="0" fillId="0" borderId="7" xfId="1" applyNumberFormat="1" applyFont="1" applyBorder="1"/>
    <xf numFmtId="164" fontId="0" fillId="0" borderId="7" xfId="0" applyNumberFormat="1" applyBorder="1"/>
    <xf numFmtId="164" fontId="0" fillId="2" borderId="7" xfId="0" applyNumberFormat="1" applyFill="1" applyBorder="1"/>
    <xf numFmtId="0" fontId="2" fillId="0" borderId="7" xfId="0" applyFont="1" applyBorder="1"/>
    <xf numFmtId="0" fontId="0" fillId="0" borderId="23" xfId="0" applyBorder="1"/>
    <xf numFmtId="0" fontId="2" fillId="0" borderId="18" xfId="0" applyFont="1" applyBorder="1"/>
    <xf numFmtId="0" fontId="2" fillId="0" borderId="6" xfId="0" applyFont="1" applyBorder="1"/>
    <xf numFmtId="164" fontId="0" fillId="0" borderId="18" xfId="1" applyNumberFormat="1" applyFont="1" applyBorder="1"/>
    <xf numFmtId="0" fontId="0" fillId="2" borderId="15" xfId="0" applyFill="1" applyBorder="1"/>
    <xf numFmtId="164" fontId="0" fillId="0" borderId="19" xfId="1" applyNumberFormat="1" applyFont="1" applyBorder="1"/>
    <xf numFmtId="164" fontId="0" fillId="0" borderId="32" xfId="1" applyNumberFormat="1" applyFont="1" applyBorder="1"/>
    <xf numFmtId="164" fontId="0" fillId="2" borderId="32" xfId="0" applyNumberFormat="1" applyFill="1" applyBorder="1"/>
    <xf numFmtId="164" fontId="0" fillId="0" borderId="32" xfId="0" applyNumberFormat="1" applyBorder="1"/>
    <xf numFmtId="0" fontId="0" fillId="2" borderId="33" xfId="0" applyFill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0" fillId="0" borderId="37" xfId="0" applyBorder="1"/>
    <xf numFmtId="0" fontId="2" fillId="0" borderId="27" xfId="0" applyFont="1" applyBorder="1"/>
    <xf numFmtId="0" fontId="2" fillId="0" borderId="28" xfId="0" applyFont="1" applyBorder="1"/>
    <xf numFmtId="164" fontId="0" fillId="0" borderId="38" xfId="1" applyNumberFormat="1" applyFont="1" applyBorder="1"/>
    <xf numFmtId="164" fontId="0" fillId="0" borderId="39" xfId="1" applyNumberFormat="1" applyFont="1" applyBorder="1"/>
    <xf numFmtId="0" fontId="2" fillId="0" borderId="41" xfId="0" applyFont="1" applyBorder="1"/>
    <xf numFmtId="0" fontId="2" fillId="0" borderId="42" xfId="0" applyFont="1" applyBorder="1"/>
    <xf numFmtId="0" fontId="0" fillId="0" borderId="2" xfId="0" applyBorder="1"/>
    <xf numFmtId="0" fontId="2" fillId="0" borderId="44" xfId="0" applyFont="1" applyBorder="1"/>
    <xf numFmtId="0" fontId="2" fillId="0" borderId="26" xfId="0" applyFont="1" applyBorder="1"/>
    <xf numFmtId="0" fontId="2" fillId="2" borderId="43" xfId="0" applyFont="1" applyFill="1" applyBorder="1"/>
    <xf numFmtId="0" fontId="2" fillId="2" borderId="40" xfId="0" applyFont="1" applyFill="1" applyBorder="1"/>
    <xf numFmtId="0" fontId="2" fillId="2" borderId="18" xfId="0" applyFont="1" applyFill="1" applyBorder="1"/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0" fontId="0" fillId="0" borderId="34" xfId="0" applyBorder="1"/>
    <xf numFmtId="0" fontId="0" fillId="0" borderId="29" xfId="0" applyBorder="1"/>
    <xf numFmtId="0" fontId="2" fillId="0" borderId="46" xfId="0" applyFont="1" applyBorder="1"/>
    <xf numFmtId="0" fontId="0" fillId="0" borderId="35" xfId="0" applyBorder="1"/>
    <xf numFmtId="0" fontId="0" fillId="0" borderId="36" xfId="0" applyBorder="1"/>
    <xf numFmtId="0" fontId="0" fillId="0" borderId="2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5" xfId="1" applyNumberFormat="1" applyFont="1" applyBorder="1"/>
    <xf numFmtId="0" fontId="2" fillId="0" borderId="9" xfId="0" applyFont="1" applyBorder="1" applyAlignment="1">
      <alignment horizontal="center"/>
    </xf>
    <xf numFmtId="0" fontId="0" fillId="0" borderId="12" xfId="0" applyBorder="1"/>
    <xf numFmtId="0" fontId="2" fillId="0" borderId="11" xfId="0" applyFont="1" applyBorder="1" applyAlignment="1">
      <alignment horizontal="center"/>
    </xf>
    <xf numFmtId="0" fontId="2" fillId="0" borderId="32" xfId="0" applyFont="1" applyBorder="1"/>
    <xf numFmtId="164" fontId="0" fillId="0" borderId="33" xfId="1" applyNumberFormat="1" applyFont="1" applyBorder="1"/>
    <xf numFmtId="0" fontId="2" fillId="0" borderId="2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6" xfId="1" applyNumberFormat="1" applyFont="1" applyBorder="1"/>
    <xf numFmtId="164" fontId="0" fillId="0" borderId="14" xfId="1" applyNumberFormat="1" applyFont="1" applyBorder="1"/>
    <xf numFmtId="0" fontId="0" fillId="0" borderId="31" xfId="0" applyBorder="1"/>
    <xf numFmtId="0" fontId="0" fillId="0" borderId="32" xfId="0" applyBorder="1"/>
    <xf numFmtId="0" fontId="0" fillId="0" borderId="2" xfId="0" applyBorder="1" applyAlignment="1">
      <alignment horizontal="center"/>
    </xf>
    <xf numFmtId="164" fontId="0" fillId="0" borderId="31" xfId="1" applyNumberFormat="1" applyFont="1" applyBorder="1"/>
    <xf numFmtId="164" fontId="0" fillId="0" borderId="49" xfId="1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0" xfId="0" applyBorder="1"/>
    <xf numFmtId="0" fontId="0" fillId="0" borderId="25" xfId="0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9" fontId="0" fillId="0" borderId="7" xfId="0" applyNumberFormat="1" applyBorder="1"/>
    <xf numFmtId="9" fontId="0" fillId="0" borderId="18" xfId="0" applyNumberFormat="1" applyBorder="1"/>
    <xf numFmtId="9" fontId="0" fillId="0" borderId="15" xfId="0" applyNumberFormat="1" applyBorder="1"/>
    <xf numFmtId="9" fontId="0" fillId="0" borderId="19" xfId="0" applyNumberFormat="1" applyBorder="1"/>
    <xf numFmtId="9" fontId="0" fillId="0" borderId="7" xfId="0" applyNumberFormat="1" applyFill="1" applyBorder="1"/>
    <xf numFmtId="9" fontId="0" fillId="0" borderId="15" xfId="0" applyNumberFormat="1" applyFill="1" applyBorder="1"/>
    <xf numFmtId="0" fontId="2" fillId="0" borderId="2" xfId="0" applyFont="1" applyBorder="1"/>
    <xf numFmtId="0" fontId="2" fillId="0" borderId="43" xfId="0" applyFont="1" applyFill="1" applyBorder="1"/>
    <xf numFmtId="0" fontId="2" fillId="0" borderId="26" xfId="0" applyFont="1" applyFill="1" applyBorder="1"/>
    <xf numFmtId="0" fontId="0" fillId="0" borderId="12" xfId="0" applyBorder="1" applyAlignment="1">
      <alignment horizontal="left"/>
    </xf>
    <xf numFmtId="0" fontId="0" fillId="0" borderId="10" xfId="0" applyNumberFormat="1" applyBorder="1"/>
    <xf numFmtId="0" fontId="0" fillId="0" borderId="47" xfId="0" applyNumberFormat="1" applyFont="1" applyBorder="1"/>
    <xf numFmtId="164" fontId="0" fillId="0" borderId="48" xfId="1" applyNumberFormat="1" applyFont="1" applyBorder="1"/>
    <xf numFmtId="0" fontId="0" fillId="0" borderId="39" xfId="0" applyBorder="1"/>
    <xf numFmtId="164" fontId="0" fillId="0" borderId="51" xfId="1" applyNumberFormat="1" applyFont="1" applyBorder="1"/>
    <xf numFmtId="0" fontId="0" fillId="0" borderId="12" xfId="0" applyNumberFormat="1" applyBorder="1"/>
    <xf numFmtId="0" fontId="0" fillId="0" borderId="11" xfId="0" applyNumberFormat="1" applyFont="1" applyBorder="1"/>
    <xf numFmtId="164" fontId="0" fillId="0" borderId="9" xfId="1" applyNumberFormat="1" applyFont="1" applyBorder="1"/>
    <xf numFmtId="0" fontId="2" fillId="0" borderId="12" xfId="0" applyNumberFormat="1" applyFont="1" applyBorder="1"/>
    <xf numFmtId="0" fontId="0" fillId="0" borderId="37" xfId="0" applyNumberFormat="1" applyBorder="1"/>
    <xf numFmtId="164" fontId="0" fillId="0" borderId="52" xfId="1" applyNumberFormat="1" applyFont="1" applyBorder="1"/>
    <xf numFmtId="0" fontId="0" fillId="0" borderId="53" xfId="0" applyNumberFormat="1" applyFont="1" applyBorder="1"/>
    <xf numFmtId="164" fontId="0" fillId="0" borderId="54" xfId="1" applyNumberFormat="1" applyFont="1" applyBorder="1"/>
    <xf numFmtId="0" fontId="0" fillId="0" borderId="52" xfId="0" applyBorder="1"/>
    <xf numFmtId="164" fontId="0" fillId="0" borderId="55" xfId="1" applyNumberFormat="1" applyFont="1" applyBorder="1"/>
    <xf numFmtId="0" fontId="0" fillId="0" borderId="13" xfId="0" applyBorder="1" applyAlignment="1">
      <alignment horizontal="left"/>
    </xf>
    <xf numFmtId="0" fontId="0" fillId="0" borderId="41" xfId="0" applyBorder="1"/>
    <xf numFmtId="0" fontId="0" fillId="0" borderId="42" xfId="0" applyBorder="1"/>
    <xf numFmtId="9" fontId="0" fillId="0" borderId="42" xfId="1" applyFont="1" applyBorder="1"/>
    <xf numFmtId="0" fontId="0" fillId="0" borderId="43" xfId="0" applyBorder="1"/>
    <xf numFmtId="164" fontId="0" fillId="0" borderId="42" xfId="1" applyNumberFormat="1" applyFont="1" applyBorder="1"/>
    <xf numFmtId="9" fontId="0" fillId="0" borderId="42" xfId="0" applyNumberFormat="1" applyBorder="1"/>
    <xf numFmtId="0" fontId="0" fillId="0" borderId="0" xfId="0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164" fontId="0" fillId="0" borderId="24" xfId="1" applyNumberFormat="1" applyFont="1" applyBorder="1"/>
    <xf numFmtId="164" fontId="0" fillId="0" borderId="25" xfId="1" applyNumberFormat="1" applyFont="1" applyBorder="1"/>
    <xf numFmtId="0" fontId="0" fillId="0" borderId="12" xfId="0" applyFill="1" applyBorder="1"/>
    <xf numFmtId="0" fontId="0" fillId="0" borderId="13" xfId="0" applyFill="1" applyBorder="1"/>
    <xf numFmtId="0" fontId="0" fillId="0" borderId="15" xfId="0" applyFill="1" applyBorder="1"/>
    <xf numFmtId="0" fontId="2" fillId="0" borderId="1" xfId="0" applyFont="1" applyBorder="1"/>
    <xf numFmtId="0" fontId="2" fillId="0" borderId="45" xfId="0" applyFont="1" applyBorder="1"/>
    <xf numFmtId="0" fontId="2" fillId="0" borderId="30" xfId="0" applyFont="1" applyBorder="1"/>
    <xf numFmtId="9" fontId="0" fillId="0" borderId="1" xfId="1" applyFont="1" applyBorder="1"/>
    <xf numFmtId="0" fontId="2" fillId="0" borderId="50" xfId="0" applyFont="1" applyBorder="1"/>
    <xf numFmtId="0" fontId="0" fillId="0" borderId="28" xfId="0" applyBorder="1"/>
    <xf numFmtId="0" fontId="0" fillId="0" borderId="2" xfId="0" applyFont="1" applyBorder="1" applyAlignment="1">
      <alignment horizontal="left"/>
    </xf>
    <xf numFmtId="0" fontId="0" fillId="0" borderId="24" xfId="0" applyNumberFormat="1" applyFont="1" applyBorder="1"/>
    <xf numFmtId="0" fontId="0" fillId="0" borderId="12" xfId="0" applyFont="1" applyBorder="1" applyAlignment="1">
      <alignment horizontal="left"/>
    </xf>
    <xf numFmtId="0" fontId="0" fillId="0" borderId="7" xfId="0" applyNumberFormat="1" applyFont="1" applyBorder="1"/>
    <xf numFmtId="0" fontId="0" fillId="0" borderId="13" xfId="0" applyFont="1" applyBorder="1" applyAlignment="1">
      <alignment horizontal="left"/>
    </xf>
    <xf numFmtId="0" fontId="0" fillId="0" borderId="15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24" xfId="0" applyFill="1" applyBorder="1"/>
    <xf numFmtId="0" fontId="0" fillId="0" borderId="7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0"/>
  <sheetViews>
    <sheetView tabSelected="1" workbookViewId="0"/>
  </sheetViews>
  <sheetFormatPr defaultRowHeight="15" x14ac:dyDescent="0.25"/>
  <cols>
    <col min="2" max="2" width="16.42578125" customWidth="1"/>
    <col min="3" max="3" width="7.85546875" bestFit="1" customWidth="1"/>
    <col min="4" max="4" width="5.42578125" bestFit="1" customWidth="1"/>
    <col min="5" max="5" width="5.5703125" bestFit="1" customWidth="1"/>
    <col min="6" max="6" width="9.85546875" bestFit="1" customWidth="1"/>
    <col min="8" max="8" width="16.140625" bestFit="1" customWidth="1"/>
    <col min="9" max="9" width="14.5703125" customWidth="1"/>
    <col min="10" max="10" width="8.42578125" bestFit="1" customWidth="1"/>
    <col min="11" max="11" width="17.7109375" customWidth="1"/>
    <col min="12" max="12" width="18.42578125" customWidth="1"/>
    <col min="21" max="21" width="9.28515625" customWidth="1"/>
    <col min="22" max="22" width="11.140625" customWidth="1"/>
  </cols>
  <sheetData>
    <row r="3" spans="2:12" ht="15.75" thickBot="1" x14ac:dyDescent="0.3"/>
    <row r="4" spans="2:12" x14ac:dyDescent="0.25">
      <c r="B4" s="45"/>
      <c r="C4" s="46" t="s">
        <v>0</v>
      </c>
      <c r="D4" s="47"/>
      <c r="E4" s="47"/>
      <c r="F4" s="47"/>
      <c r="G4" s="47"/>
      <c r="H4" s="47"/>
      <c r="I4" s="47"/>
      <c r="J4" s="47"/>
      <c r="K4" s="47"/>
      <c r="L4" s="48"/>
    </row>
    <row r="5" spans="2:12" ht="15.75" thickBot="1" x14ac:dyDescent="0.3">
      <c r="B5" s="1"/>
      <c r="C5" s="2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4" t="s">
        <v>7</v>
      </c>
      <c r="J5" s="5" t="s">
        <v>8</v>
      </c>
      <c r="K5" s="4" t="s">
        <v>9</v>
      </c>
      <c r="L5" s="6" t="s">
        <v>10</v>
      </c>
    </row>
    <row r="6" spans="2:12" x14ac:dyDescent="0.25">
      <c r="B6" s="49" t="s">
        <v>11</v>
      </c>
      <c r="C6" s="50">
        <v>112</v>
      </c>
      <c r="D6" s="51">
        <v>1328</v>
      </c>
      <c r="E6" s="51">
        <f>C6+D6</f>
        <v>1440</v>
      </c>
      <c r="F6" s="52">
        <f>C6/E6</f>
        <v>7.7777777777777779E-2</v>
      </c>
      <c r="G6" s="52">
        <f>D6/E6</f>
        <v>0.92222222222222228</v>
      </c>
      <c r="H6" s="53">
        <v>65</v>
      </c>
      <c r="I6" s="53">
        <v>71</v>
      </c>
      <c r="J6" s="54">
        <v>71</v>
      </c>
      <c r="K6" s="53">
        <v>55</v>
      </c>
      <c r="L6" s="55">
        <v>53</v>
      </c>
    </row>
    <row r="7" spans="2:12" x14ac:dyDescent="0.25">
      <c r="B7" s="56" t="s">
        <v>12</v>
      </c>
      <c r="C7" s="50">
        <v>17</v>
      </c>
      <c r="D7" s="51">
        <v>150</v>
      </c>
      <c r="E7" s="51">
        <f>C7+D7</f>
        <v>167</v>
      </c>
      <c r="F7" s="52">
        <f>C7/E7</f>
        <v>0.10179640718562874</v>
      </c>
      <c r="G7" s="52">
        <f>D7/E7</f>
        <v>0.89820359281437123</v>
      </c>
      <c r="H7" s="53">
        <v>69</v>
      </c>
      <c r="I7" s="53">
        <v>78</v>
      </c>
      <c r="J7" s="54">
        <v>77</v>
      </c>
      <c r="K7" s="53">
        <v>61</v>
      </c>
      <c r="L7" s="55">
        <v>64</v>
      </c>
    </row>
    <row r="8" spans="2:12" ht="15.75" thickBot="1" x14ac:dyDescent="0.3">
      <c r="B8" s="7" t="s">
        <v>3</v>
      </c>
      <c r="C8" s="8">
        <f>C6+C7</f>
        <v>129</v>
      </c>
      <c r="D8" s="9">
        <f>D6+D7</f>
        <v>1478</v>
      </c>
      <c r="E8" s="9">
        <f>E6+E7</f>
        <v>1607</v>
      </c>
      <c r="F8" s="57">
        <f>C8/E8</f>
        <v>8.0273802115743628E-2</v>
      </c>
      <c r="G8" s="57">
        <f>D8/E8</f>
        <v>0.91972619788425636</v>
      </c>
      <c r="H8" s="10">
        <v>66</v>
      </c>
      <c r="I8" s="10">
        <v>72</v>
      </c>
      <c r="J8" s="11">
        <v>72</v>
      </c>
      <c r="K8" s="10">
        <v>56</v>
      </c>
      <c r="L8" s="12">
        <v>54</v>
      </c>
    </row>
    <row r="9" spans="2:12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2:12" ht="15.75" thickBot="1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2:12" x14ac:dyDescent="0.25">
      <c r="B11" s="45"/>
      <c r="C11" s="46" t="s">
        <v>13</v>
      </c>
      <c r="D11" s="47"/>
      <c r="E11" s="47"/>
      <c r="F11" s="47"/>
      <c r="G11" s="47"/>
      <c r="H11" s="47"/>
      <c r="I11" s="47"/>
      <c r="J11" s="47"/>
      <c r="K11" s="47"/>
      <c r="L11" s="48"/>
    </row>
    <row r="12" spans="2:12" ht="15.75" thickBot="1" x14ac:dyDescent="0.3">
      <c r="B12" s="1"/>
      <c r="C12" s="1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4" t="s">
        <v>7</v>
      </c>
      <c r="J12" s="4" t="s">
        <v>14</v>
      </c>
      <c r="K12" s="4" t="s">
        <v>9</v>
      </c>
      <c r="L12" s="14" t="s">
        <v>10</v>
      </c>
    </row>
    <row r="13" spans="2:12" x14ac:dyDescent="0.25">
      <c r="B13" s="49" t="s">
        <v>11</v>
      </c>
      <c r="C13" s="59">
        <v>62</v>
      </c>
      <c r="D13" s="51">
        <v>394</v>
      </c>
      <c r="E13" s="51">
        <f>C13+D13</f>
        <v>456</v>
      </c>
      <c r="F13" s="52">
        <f>C13/E13</f>
        <v>0.13596491228070176</v>
      </c>
      <c r="G13" s="52">
        <f>D13/E13</f>
        <v>0.86403508771929827</v>
      </c>
      <c r="H13" s="53">
        <v>61</v>
      </c>
      <c r="I13" s="53">
        <v>61</v>
      </c>
      <c r="J13" s="60">
        <v>61</v>
      </c>
      <c r="K13" s="53">
        <v>57</v>
      </c>
      <c r="L13" s="61">
        <v>57</v>
      </c>
    </row>
    <row r="14" spans="2:12" x14ac:dyDescent="0.25">
      <c r="B14" s="56" t="s">
        <v>12</v>
      </c>
      <c r="C14" s="59">
        <v>12</v>
      </c>
      <c r="D14" s="51">
        <v>68</v>
      </c>
      <c r="E14" s="51">
        <f>C14+D14</f>
        <v>80</v>
      </c>
      <c r="F14" s="52">
        <f>C14/E14</f>
        <v>0.15</v>
      </c>
      <c r="G14" s="52">
        <f>D14/E14</f>
        <v>0.85</v>
      </c>
      <c r="H14" s="53">
        <v>66</v>
      </c>
      <c r="I14" s="53">
        <v>72</v>
      </c>
      <c r="J14" s="60">
        <v>71</v>
      </c>
      <c r="K14" s="53">
        <v>62</v>
      </c>
      <c r="L14" s="61">
        <v>67</v>
      </c>
    </row>
    <row r="15" spans="2:12" ht="15.75" thickBot="1" x14ac:dyDescent="0.3">
      <c r="B15" s="7" t="s">
        <v>3</v>
      </c>
      <c r="C15" s="17">
        <f>C13+C14</f>
        <v>74</v>
      </c>
      <c r="D15" s="9">
        <f>D13+D14</f>
        <v>462</v>
      </c>
      <c r="E15" s="9">
        <f>E13+E14</f>
        <v>536</v>
      </c>
      <c r="F15" s="57">
        <f>C15/E15</f>
        <v>0.13805970149253732</v>
      </c>
      <c r="G15" s="57">
        <f>D15/E15</f>
        <v>0.86194029850746268</v>
      </c>
      <c r="H15" s="10">
        <v>62</v>
      </c>
      <c r="I15" s="10">
        <v>63</v>
      </c>
      <c r="J15" s="62">
        <v>63</v>
      </c>
      <c r="K15" s="10">
        <v>58</v>
      </c>
      <c r="L15" s="63">
        <v>58</v>
      </c>
    </row>
    <row r="16" spans="2:12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2" ht="15.75" thickBot="1" x14ac:dyDescent="0.3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x14ac:dyDescent="0.25">
      <c r="B18" s="45"/>
      <c r="C18" s="46" t="s">
        <v>15</v>
      </c>
      <c r="D18" s="47"/>
      <c r="E18" s="47"/>
      <c r="F18" s="47"/>
      <c r="G18" s="47"/>
      <c r="H18" s="47"/>
      <c r="I18" s="47"/>
      <c r="J18" s="47"/>
      <c r="K18" s="47"/>
      <c r="L18" s="48"/>
    </row>
    <row r="19" spans="2:12" ht="15.75" thickBot="1" x14ac:dyDescent="0.3">
      <c r="B19" s="1"/>
      <c r="C19" s="1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4" t="s">
        <v>7</v>
      </c>
      <c r="J19" s="4" t="s">
        <v>14</v>
      </c>
      <c r="K19" s="4" t="s">
        <v>9</v>
      </c>
      <c r="L19" s="14" t="s">
        <v>10</v>
      </c>
    </row>
    <row r="20" spans="2:12" x14ac:dyDescent="0.25">
      <c r="B20" s="49" t="s">
        <v>11</v>
      </c>
      <c r="C20" s="59">
        <v>39</v>
      </c>
      <c r="D20" s="51">
        <v>195</v>
      </c>
      <c r="E20" s="51">
        <f>C20+D20</f>
        <v>234</v>
      </c>
      <c r="F20" s="52">
        <f>C20/E20</f>
        <v>0.16666666666666666</v>
      </c>
      <c r="G20" s="52">
        <f>D20/E20</f>
        <v>0.83333333333333337</v>
      </c>
      <c r="H20" s="53">
        <v>61</v>
      </c>
      <c r="I20" s="53">
        <v>59</v>
      </c>
      <c r="J20" s="60">
        <v>60</v>
      </c>
      <c r="K20" s="53">
        <v>57</v>
      </c>
      <c r="L20" s="61">
        <v>57</v>
      </c>
    </row>
    <row r="21" spans="2:12" x14ac:dyDescent="0.25">
      <c r="B21" s="56" t="s">
        <v>12</v>
      </c>
      <c r="C21" s="59">
        <v>7</v>
      </c>
      <c r="D21" s="51">
        <v>36</v>
      </c>
      <c r="E21" s="51">
        <f>C21+D21</f>
        <v>43</v>
      </c>
      <c r="F21" s="52">
        <f>C21/E21</f>
        <v>0.16279069767441862</v>
      </c>
      <c r="G21" s="52">
        <f>D21/E21</f>
        <v>0.83720930232558144</v>
      </c>
      <c r="H21" s="53">
        <v>66</v>
      </c>
      <c r="I21" s="53">
        <v>69</v>
      </c>
      <c r="J21" s="60">
        <v>69</v>
      </c>
      <c r="K21" s="53">
        <v>62</v>
      </c>
      <c r="L21" s="61">
        <v>67</v>
      </c>
    </row>
    <row r="22" spans="2:12" ht="15.75" thickBot="1" x14ac:dyDescent="0.3">
      <c r="B22" s="7" t="s">
        <v>3</v>
      </c>
      <c r="C22" s="17">
        <f>C20+C21</f>
        <v>46</v>
      </c>
      <c r="D22" s="9">
        <f>D20+D21</f>
        <v>231</v>
      </c>
      <c r="E22" s="9">
        <f>E20+E21</f>
        <v>277</v>
      </c>
      <c r="F22" s="57">
        <f>C22/E22</f>
        <v>0.16606498194945848</v>
      </c>
      <c r="G22" s="57">
        <f>D22/E22</f>
        <v>0.83393501805054149</v>
      </c>
      <c r="H22" s="10">
        <v>61</v>
      </c>
      <c r="I22" s="10">
        <v>61</v>
      </c>
      <c r="J22" s="62">
        <v>61</v>
      </c>
      <c r="K22" s="10">
        <v>60</v>
      </c>
      <c r="L22" s="63">
        <v>59</v>
      </c>
    </row>
    <row r="23" spans="2:12" x14ac:dyDescent="0.2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ht="15.75" thickBot="1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25">
      <c r="B25" s="45"/>
      <c r="C25" s="46" t="s">
        <v>16</v>
      </c>
      <c r="D25" s="47"/>
      <c r="E25" s="47"/>
      <c r="F25" s="47"/>
      <c r="G25" s="47"/>
      <c r="H25" s="47"/>
      <c r="I25" s="47"/>
      <c r="J25" s="47"/>
      <c r="K25" s="47"/>
      <c r="L25" s="48"/>
    </row>
    <row r="26" spans="2:12" ht="15.75" thickBot="1" x14ac:dyDescent="0.3">
      <c r="B26" s="1"/>
      <c r="C26" s="1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4" t="s">
        <v>7</v>
      </c>
      <c r="J26" s="4" t="s">
        <v>14</v>
      </c>
      <c r="K26" s="4" t="s">
        <v>9</v>
      </c>
      <c r="L26" s="14" t="s">
        <v>10</v>
      </c>
    </row>
    <row r="27" spans="2:12" x14ac:dyDescent="0.25">
      <c r="B27" s="49" t="s">
        <v>11</v>
      </c>
      <c r="C27" s="59">
        <v>2</v>
      </c>
      <c r="D27" s="51">
        <v>41</v>
      </c>
      <c r="E27" s="51">
        <f>C27+D27</f>
        <v>43</v>
      </c>
      <c r="F27" s="52">
        <f>C27/E27</f>
        <v>4.6511627906976744E-2</v>
      </c>
      <c r="G27" s="52">
        <f>D27/E27</f>
        <v>0.95348837209302328</v>
      </c>
      <c r="H27" s="53">
        <v>60</v>
      </c>
      <c r="I27" s="53">
        <v>61</v>
      </c>
      <c r="J27" s="60">
        <v>61</v>
      </c>
      <c r="K27" s="53">
        <v>55</v>
      </c>
      <c r="L27" s="61">
        <v>57</v>
      </c>
    </row>
    <row r="28" spans="2:12" x14ac:dyDescent="0.25">
      <c r="B28" s="56" t="s">
        <v>12</v>
      </c>
      <c r="C28" s="59">
        <v>1</v>
      </c>
      <c r="D28" s="51">
        <v>6</v>
      </c>
      <c r="E28" s="51">
        <f>C28+D28</f>
        <v>7</v>
      </c>
      <c r="F28" s="52">
        <f>C28/E28</f>
        <v>0.14285714285714285</v>
      </c>
      <c r="G28" s="52">
        <f>D28/E28</f>
        <v>0.8571428571428571</v>
      </c>
      <c r="H28" s="53">
        <v>54</v>
      </c>
      <c r="I28" s="53">
        <v>73</v>
      </c>
      <c r="J28" s="60">
        <v>70</v>
      </c>
      <c r="K28" s="53">
        <v>50</v>
      </c>
      <c r="L28" s="61">
        <v>66</v>
      </c>
    </row>
    <row r="29" spans="2:12" ht="15.75" thickBot="1" x14ac:dyDescent="0.3">
      <c r="B29" s="7" t="s">
        <v>3</v>
      </c>
      <c r="C29" s="17">
        <f>C27+C28</f>
        <v>3</v>
      </c>
      <c r="D29" s="9">
        <f>D27+D28</f>
        <v>47</v>
      </c>
      <c r="E29" s="9">
        <f>E27+E28</f>
        <v>50</v>
      </c>
      <c r="F29" s="57">
        <f>C29/E29</f>
        <v>0.06</v>
      </c>
      <c r="G29" s="57">
        <f>D29/E29</f>
        <v>0.94</v>
      </c>
      <c r="H29" s="10">
        <v>58</v>
      </c>
      <c r="I29" s="10">
        <v>62</v>
      </c>
      <c r="J29" s="62">
        <v>62</v>
      </c>
      <c r="K29" s="10">
        <v>53</v>
      </c>
      <c r="L29" s="63">
        <v>58</v>
      </c>
    </row>
    <row r="30" spans="2:12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</sheetData>
  <mergeCells count="4">
    <mergeCell ref="C4:L4"/>
    <mergeCell ref="C11:L11"/>
    <mergeCell ref="C18:L18"/>
    <mergeCell ref="C25:L25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cols>
    <col min="2" max="2" width="19.7109375" bestFit="1" customWidth="1"/>
    <col min="5" max="5" width="10.28515625" bestFit="1" customWidth="1"/>
    <col min="10" max="10" width="70.7109375" bestFit="1" customWidth="1"/>
  </cols>
  <sheetData>
    <row r="2" spans="2:10" ht="15.75" thickBot="1" x14ac:dyDescent="0.3"/>
    <row r="3" spans="2:10" x14ac:dyDescent="0.25">
      <c r="B3" s="24" t="s">
        <v>34</v>
      </c>
      <c r="C3" s="39" t="s">
        <v>17</v>
      </c>
      <c r="D3" s="39" t="s">
        <v>18</v>
      </c>
      <c r="E3" s="40" t="s">
        <v>19</v>
      </c>
      <c r="J3" t="s">
        <v>22</v>
      </c>
    </row>
    <row r="4" spans="2:10" x14ac:dyDescent="0.25">
      <c r="B4" s="27" t="s">
        <v>35</v>
      </c>
      <c r="C4" s="41" t="s">
        <v>36</v>
      </c>
      <c r="D4" s="41" t="s">
        <v>37</v>
      </c>
      <c r="E4" s="42" t="s">
        <v>38</v>
      </c>
      <c r="J4" t="s">
        <v>23</v>
      </c>
    </row>
    <row r="5" spans="2:10" ht="15.75" thickBot="1" x14ac:dyDescent="0.3">
      <c r="B5" s="43" t="s">
        <v>39</v>
      </c>
      <c r="C5" s="44">
        <v>54</v>
      </c>
      <c r="D5" s="18">
        <v>52</v>
      </c>
      <c r="E5" s="19">
        <v>61</v>
      </c>
      <c r="J5" t="s">
        <v>26</v>
      </c>
    </row>
    <row r="6" spans="2:10" ht="15.75" thickBot="1" x14ac:dyDescent="0.3"/>
    <row r="7" spans="2:10" ht="15.75" thickBot="1" x14ac:dyDescent="0.3">
      <c r="B7" s="38"/>
      <c r="C7" s="21" t="s">
        <v>17</v>
      </c>
      <c r="D7" s="22"/>
      <c r="E7" s="21" t="s">
        <v>18</v>
      </c>
      <c r="F7" s="22"/>
      <c r="G7" s="23" t="s">
        <v>19</v>
      </c>
      <c r="H7" s="22"/>
    </row>
    <row r="8" spans="2:10" x14ac:dyDescent="0.25">
      <c r="B8" s="24" t="s">
        <v>31</v>
      </c>
      <c r="C8" s="25" t="s">
        <v>3</v>
      </c>
      <c r="D8" s="26" t="s">
        <v>21</v>
      </c>
      <c r="E8" s="36" t="s">
        <v>3</v>
      </c>
      <c r="F8" s="37" t="s">
        <v>21</v>
      </c>
      <c r="G8" s="36" t="s">
        <v>3</v>
      </c>
      <c r="H8" s="37" t="s">
        <v>21</v>
      </c>
    </row>
    <row r="9" spans="2:10" x14ac:dyDescent="0.25">
      <c r="B9" s="27" t="s">
        <v>32</v>
      </c>
      <c r="C9" s="15">
        <v>846</v>
      </c>
      <c r="D9" s="28">
        <f>C9/$C$12</f>
        <v>0.94736842105263153</v>
      </c>
      <c r="E9" s="15">
        <v>561</v>
      </c>
      <c r="F9" s="28">
        <f>E9/$E$12</f>
        <v>0.94603709949409776</v>
      </c>
      <c r="G9" s="15">
        <v>83</v>
      </c>
      <c r="H9" s="29">
        <f>G9/$G$12</f>
        <v>0.94318181818181823</v>
      </c>
    </row>
    <row r="10" spans="2:10" x14ac:dyDescent="0.25">
      <c r="B10" s="27" t="s">
        <v>33</v>
      </c>
      <c r="C10" s="15">
        <v>37</v>
      </c>
      <c r="D10" s="28">
        <f t="shared" ref="D10:D11" si="0">C10/$C$12</f>
        <v>4.1433370660694288E-2</v>
      </c>
      <c r="E10" s="15">
        <v>25</v>
      </c>
      <c r="F10" s="28">
        <f t="shared" ref="F10:F11" si="1">E10/$E$12</f>
        <v>4.2158516020236091E-2</v>
      </c>
      <c r="G10" s="15">
        <v>5</v>
      </c>
      <c r="H10" s="29">
        <f t="shared" ref="H10:H11" si="2">G10/$G$12</f>
        <v>5.6818181818181816E-2</v>
      </c>
    </row>
    <row r="11" spans="2:10" x14ac:dyDescent="0.25">
      <c r="B11" s="27" t="s">
        <v>25</v>
      </c>
      <c r="C11" s="15">
        <v>10</v>
      </c>
      <c r="D11" s="28">
        <f t="shared" si="0"/>
        <v>1.1198208286674132E-2</v>
      </c>
      <c r="E11" s="15">
        <v>7</v>
      </c>
      <c r="F11" s="28">
        <f t="shared" si="1"/>
        <v>1.1804384485666104E-2</v>
      </c>
      <c r="G11" s="15"/>
      <c r="H11" s="29">
        <f t="shared" si="2"/>
        <v>0</v>
      </c>
    </row>
    <row r="12" spans="2:10" ht="15.75" thickBot="1" x14ac:dyDescent="0.3">
      <c r="B12" s="30" t="s">
        <v>27</v>
      </c>
      <c r="C12" s="31">
        <f>SUM(C9:C11)</f>
        <v>893</v>
      </c>
      <c r="D12" s="31"/>
      <c r="E12" s="31">
        <f>SUM(E9:E11)</f>
        <v>593</v>
      </c>
      <c r="F12" s="31"/>
      <c r="G12" s="31">
        <f>SUM(G9:G11)</f>
        <v>88</v>
      </c>
      <c r="H12" s="33"/>
    </row>
    <row r="13" spans="2:10" ht="15.75" thickBot="1" x14ac:dyDescent="0.3"/>
    <row r="14" spans="2:10" ht="15.75" thickBot="1" x14ac:dyDescent="0.3">
      <c r="B14" s="35"/>
      <c r="C14" s="21" t="s">
        <v>17</v>
      </c>
      <c r="D14" s="22"/>
      <c r="E14" s="21" t="s">
        <v>18</v>
      </c>
      <c r="F14" s="22"/>
      <c r="G14" s="21" t="s">
        <v>19</v>
      </c>
      <c r="H14" s="22"/>
    </row>
    <row r="15" spans="2:10" x14ac:dyDescent="0.25">
      <c r="B15" s="24" t="s">
        <v>28</v>
      </c>
      <c r="C15" s="25" t="s">
        <v>3</v>
      </c>
      <c r="D15" s="26" t="s">
        <v>21</v>
      </c>
      <c r="E15" s="36" t="s">
        <v>3</v>
      </c>
      <c r="F15" s="37" t="s">
        <v>21</v>
      </c>
      <c r="G15" s="36" t="s">
        <v>3</v>
      </c>
      <c r="H15" s="37" t="s">
        <v>21</v>
      </c>
    </row>
    <row r="16" spans="2:10" x14ac:dyDescent="0.25">
      <c r="B16" s="27" t="s">
        <v>40</v>
      </c>
      <c r="C16" s="15">
        <v>66</v>
      </c>
      <c r="D16" s="28">
        <f>C16/$C$20</f>
        <v>7.3908174692049272E-2</v>
      </c>
      <c r="E16" s="15">
        <v>42</v>
      </c>
      <c r="F16" s="28">
        <f>E16/$E$20</f>
        <v>7.0826306913996634E-2</v>
      </c>
      <c r="G16" s="15">
        <v>7</v>
      </c>
      <c r="H16" s="29">
        <f>G16/$G$20</f>
        <v>7.9545454545454544E-2</v>
      </c>
    </row>
    <row r="17" spans="2:8" x14ac:dyDescent="0.25">
      <c r="B17" s="27" t="s">
        <v>29</v>
      </c>
      <c r="C17" s="15">
        <v>610</v>
      </c>
      <c r="D17" s="28">
        <f>C17/$C$20</f>
        <v>0.68309070548712203</v>
      </c>
      <c r="E17" s="15">
        <v>391</v>
      </c>
      <c r="F17" s="28">
        <f>E17/$E$20</f>
        <v>0.65935919055649239</v>
      </c>
      <c r="G17" s="15">
        <v>66</v>
      </c>
      <c r="H17" s="29">
        <f>G17/$G$20</f>
        <v>0.75</v>
      </c>
    </row>
    <row r="18" spans="2:8" x14ac:dyDescent="0.25">
      <c r="B18" s="27" t="s">
        <v>30</v>
      </c>
      <c r="C18" s="15">
        <v>200</v>
      </c>
      <c r="D18" s="28">
        <f>C18/$C$20</f>
        <v>0.22396416573348266</v>
      </c>
      <c r="E18" s="15">
        <v>149</v>
      </c>
      <c r="F18" s="28">
        <f>E18/$E$20</f>
        <v>0.25126475548060706</v>
      </c>
      <c r="G18" s="15">
        <v>14</v>
      </c>
      <c r="H18" s="29">
        <f>G18/$G$20</f>
        <v>0.15909090909090909</v>
      </c>
    </row>
    <row r="19" spans="2:8" x14ac:dyDescent="0.25">
      <c r="B19" s="27" t="s">
        <v>25</v>
      </c>
      <c r="C19" s="15">
        <v>17</v>
      </c>
      <c r="D19" s="28">
        <f>C19/$C$20</f>
        <v>1.9036954087346025E-2</v>
      </c>
      <c r="E19" s="15">
        <v>11</v>
      </c>
      <c r="F19" s="28">
        <f>E19/$E$20</f>
        <v>1.8549747048903879E-2</v>
      </c>
      <c r="G19" s="15">
        <v>1</v>
      </c>
      <c r="H19" s="29">
        <f>G19/$G$20</f>
        <v>1.1363636363636364E-2</v>
      </c>
    </row>
    <row r="20" spans="2:8" ht="15.75" thickBot="1" x14ac:dyDescent="0.3">
      <c r="B20" s="30" t="s">
        <v>27</v>
      </c>
      <c r="C20" s="31">
        <f>SUM(C16:C19)</f>
        <v>893</v>
      </c>
      <c r="D20" s="32"/>
      <c r="E20" s="31">
        <f>SUM(E16:E19)</f>
        <v>593</v>
      </c>
      <c r="F20" s="31"/>
      <c r="G20" s="31">
        <f>SUM(G16:G19)</f>
        <v>88</v>
      </c>
      <c r="H20" s="33"/>
    </row>
    <row r="21" spans="2:8" ht="15.75" thickBot="1" x14ac:dyDescent="0.3">
      <c r="D21" s="34"/>
    </row>
    <row r="22" spans="2:8" ht="15.75" thickBot="1" x14ac:dyDescent="0.3">
      <c r="B22" s="20"/>
      <c r="C22" s="21" t="s">
        <v>17</v>
      </c>
      <c r="D22" s="22"/>
      <c r="E22" s="21" t="s">
        <v>18</v>
      </c>
      <c r="F22" s="22"/>
      <c r="G22" s="21" t="s">
        <v>19</v>
      </c>
      <c r="H22" s="22"/>
    </row>
    <row r="23" spans="2:8" x14ac:dyDescent="0.25">
      <c r="B23" s="24" t="s">
        <v>20</v>
      </c>
      <c r="C23" s="25" t="s">
        <v>3</v>
      </c>
      <c r="D23" s="26" t="s">
        <v>21</v>
      </c>
      <c r="E23" s="25" t="s">
        <v>3</v>
      </c>
      <c r="F23" s="26" t="s">
        <v>21</v>
      </c>
      <c r="G23" s="25" t="s">
        <v>3</v>
      </c>
      <c r="H23" s="26" t="s">
        <v>21</v>
      </c>
    </row>
    <row r="24" spans="2:8" x14ac:dyDescent="0.25">
      <c r="B24" s="27" t="s">
        <v>1</v>
      </c>
      <c r="C24" s="15">
        <v>242</v>
      </c>
      <c r="D24" s="28">
        <f>C24/$C$28</f>
        <v>0.27099664053751399</v>
      </c>
      <c r="E24" s="15">
        <v>159</v>
      </c>
      <c r="F24" s="28">
        <f>E24/$E$28</f>
        <v>0.26812816188870153</v>
      </c>
      <c r="G24" s="15">
        <v>23</v>
      </c>
      <c r="H24" s="29">
        <f>G24/$G$28</f>
        <v>0.26136363636363635</v>
      </c>
    </row>
    <row r="25" spans="2:8" x14ac:dyDescent="0.25">
      <c r="B25" s="27" t="s">
        <v>2</v>
      </c>
      <c r="C25" s="15">
        <v>644</v>
      </c>
      <c r="D25" s="28">
        <f>C25/$C$28</f>
        <v>0.72116461366181406</v>
      </c>
      <c r="E25" s="15">
        <v>430</v>
      </c>
      <c r="F25" s="28">
        <f>E25/$E$28</f>
        <v>0.72512647554806076</v>
      </c>
      <c r="G25" s="15">
        <v>64</v>
      </c>
      <c r="H25" s="29">
        <f>G25/$G$28</f>
        <v>0.72727272727272729</v>
      </c>
    </row>
    <row r="26" spans="2:8" x14ac:dyDescent="0.25">
      <c r="B26" s="27" t="s">
        <v>24</v>
      </c>
      <c r="C26" s="15">
        <v>0</v>
      </c>
      <c r="D26" s="28">
        <f>C26/$C$28</f>
        <v>0</v>
      </c>
      <c r="E26" s="15">
        <v>0</v>
      </c>
      <c r="F26" s="28">
        <f>E26/$E$28</f>
        <v>0</v>
      </c>
      <c r="G26" s="15">
        <v>0</v>
      </c>
      <c r="H26" s="29">
        <f>G26/$G$28</f>
        <v>0</v>
      </c>
    </row>
    <row r="27" spans="2:8" x14ac:dyDescent="0.25">
      <c r="B27" s="27" t="s">
        <v>25</v>
      </c>
      <c r="C27" s="15">
        <v>7</v>
      </c>
      <c r="D27" s="28">
        <f>C27/$C$28</f>
        <v>7.8387458006718928E-3</v>
      </c>
      <c r="E27" s="15">
        <v>4</v>
      </c>
      <c r="F27" s="28">
        <f>E27/$E$28</f>
        <v>6.7453625632377737E-3</v>
      </c>
      <c r="G27" s="15">
        <v>1</v>
      </c>
      <c r="H27" s="29">
        <f>G27/$G$28</f>
        <v>1.1363636363636364E-2</v>
      </c>
    </row>
    <row r="28" spans="2:8" ht="15.75" thickBot="1" x14ac:dyDescent="0.3">
      <c r="B28" s="30" t="s">
        <v>27</v>
      </c>
      <c r="C28" s="31">
        <f>SUM(C24:C27)</f>
        <v>893</v>
      </c>
      <c r="D28" s="32"/>
      <c r="E28" s="31">
        <f>SUM(E24:E27)</f>
        <v>593</v>
      </c>
      <c r="F28" s="31"/>
      <c r="G28" s="31">
        <f>SUM(G24:G27)</f>
        <v>88</v>
      </c>
      <c r="H28" s="33"/>
    </row>
    <row r="29" spans="2:8" x14ac:dyDescent="0.25">
      <c r="D29" s="34"/>
    </row>
  </sheetData>
  <mergeCells count="9">
    <mergeCell ref="C7:D7"/>
    <mergeCell ref="E7:F7"/>
    <mergeCell ref="G7:H7"/>
    <mergeCell ref="C22:D22"/>
    <mergeCell ref="E22:F22"/>
    <mergeCell ref="G22:H22"/>
    <mergeCell ref="C14:D14"/>
    <mergeCell ref="E14:F14"/>
    <mergeCell ref="G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/>
  </sheetViews>
  <sheetFormatPr defaultRowHeight="15" x14ac:dyDescent="0.25"/>
  <cols>
    <col min="2" max="2" width="43.85546875" bestFit="1" customWidth="1"/>
    <col min="3" max="3" width="13.85546875" customWidth="1"/>
  </cols>
  <sheetData>
    <row r="1" spans="2:9" ht="15.75" thickBot="1" x14ac:dyDescent="0.3"/>
    <row r="2" spans="2:9" ht="15.75" thickBot="1" x14ac:dyDescent="0.3">
      <c r="B2" s="88"/>
      <c r="C2" s="90" t="s">
        <v>41</v>
      </c>
      <c r="D2" s="89"/>
      <c r="E2" s="82"/>
      <c r="F2" s="82"/>
      <c r="G2" s="82"/>
      <c r="H2" s="82"/>
      <c r="I2" s="83"/>
    </row>
    <row r="3" spans="2:9" ht="15.75" thickBot="1" x14ac:dyDescent="0.3">
      <c r="B3" s="81"/>
      <c r="C3" s="86" t="s">
        <v>42</v>
      </c>
      <c r="D3" s="87" t="s">
        <v>31</v>
      </c>
      <c r="E3" s="87" t="s">
        <v>43</v>
      </c>
      <c r="F3" s="87" t="s">
        <v>44</v>
      </c>
      <c r="G3" s="87" t="s">
        <v>1</v>
      </c>
      <c r="H3" s="87" t="s">
        <v>2</v>
      </c>
      <c r="I3" s="91" t="s">
        <v>3</v>
      </c>
    </row>
    <row r="4" spans="2:9" x14ac:dyDescent="0.25">
      <c r="B4" s="78" t="s">
        <v>45</v>
      </c>
      <c r="C4" s="84">
        <v>0.83333333333333337</v>
      </c>
      <c r="D4" s="85">
        <v>0.16666666666666666</v>
      </c>
      <c r="E4" s="85">
        <v>0</v>
      </c>
      <c r="F4" s="85">
        <v>1</v>
      </c>
      <c r="G4" s="85">
        <v>0.92307692307692313</v>
      </c>
      <c r="H4" s="85">
        <v>7.6923076923076927E-2</v>
      </c>
      <c r="I4" s="92">
        <v>13</v>
      </c>
    </row>
    <row r="5" spans="2:9" x14ac:dyDescent="0.25">
      <c r="B5" s="79" t="s">
        <v>46</v>
      </c>
      <c r="C5" s="74">
        <v>0.92708333333333337</v>
      </c>
      <c r="D5" s="64">
        <v>7.2916666666666671E-2</v>
      </c>
      <c r="E5" s="64">
        <v>0.21428571428571427</v>
      </c>
      <c r="F5" s="64">
        <v>0.7857142857142857</v>
      </c>
      <c r="G5" s="64">
        <v>0.79797979797979801</v>
      </c>
      <c r="H5" s="64">
        <v>0.20202020202020202</v>
      </c>
      <c r="I5" s="93">
        <v>99</v>
      </c>
    </row>
    <row r="6" spans="2:9" x14ac:dyDescent="0.25">
      <c r="B6" s="79" t="s">
        <v>47</v>
      </c>
      <c r="C6" s="75"/>
      <c r="D6" s="66"/>
      <c r="E6" s="66"/>
      <c r="F6" s="66"/>
      <c r="G6" s="66"/>
      <c r="H6" s="66"/>
      <c r="I6" s="94">
        <v>0.13131313131313133</v>
      </c>
    </row>
    <row r="7" spans="2:9" x14ac:dyDescent="0.25">
      <c r="B7" s="79"/>
      <c r="C7" s="76"/>
      <c r="D7" s="65"/>
      <c r="E7" s="65"/>
      <c r="F7" s="65"/>
      <c r="G7" s="65"/>
      <c r="H7" s="65"/>
      <c r="I7" s="93"/>
    </row>
    <row r="8" spans="2:9" x14ac:dyDescent="0.25">
      <c r="B8" s="79" t="s">
        <v>48</v>
      </c>
      <c r="C8" s="74">
        <v>1</v>
      </c>
      <c r="D8" s="64">
        <v>0</v>
      </c>
      <c r="E8" s="64">
        <v>0.5</v>
      </c>
      <c r="F8" s="64">
        <v>0.5</v>
      </c>
      <c r="G8" s="64">
        <v>0.3</v>
      </c>
      <c r="H8" s="64">
        <v>0.7</v>
      </c>
      <c r="I8" s="93">
        <v>10</v>
      </c>
    </row>
    <row r="9" spans="2:9" x14ac:dyDescent="0.25">
      <c r="B9" s="79" t="s">
        <v>49</v>
      </c>
      <c r="C9" s="74">
        <v>0.97872340425531912</v>
      </c>
      <c r="D9" s="64">
        <v>2.1276595744680851E-2</v>
      </c>
      <c r="E9" s="64">
        <v>0.1702127659574468</v>
      </c>
      <c r="F9" s="64">
        <v>0.82978723404255317</v>
      </c>
      <c r="G9" s="64">
        <v>0.1276595744680851</v>
      </c>
      <c r="H9" s="64">
        <v>0.87234042553191493</v>
      </c>
      <c r="I9" s="93">
        <v>47</v>
      </c>
    </row>
    <row r="10" spans="2:9" x14ac:dyDescent="0.25">
      <c r="B10" s="79" t="s">
        <v>50</v>
      </c>
      <c r="C10" s="75"/>
      <c r="D10" s="66"/>
      <c r="E10" s="66"/>
      <c r="F10" s="66"/>
      <c r="G10" s="66"/>
      <c r="H10" s="66"/>
      <c r="I10" s="94">
        <v>0.21276595744680851</v>
      </c>
    </row>
    <row r="11" spans="2:9" x14ac:dyDescent="0.25">
      <c r="B11" s="79"/>
      <c r="C11" s="76"/>
      <c r="D11" s="65"/>
      <c r="E11" s="65"/>
      <c r="F11" s="65"/>
      <c r="G11" s="65"/>
      <c r="H11" s="65"/>
      <c r="I11" s="93"/>
    </row>
    <row r="12" spans="2:9" x14ac:dyDescent="0.25">
      <c r="B12" s="79" t="s">
        <v>60</v>
      </c>
      <c r="C12" s="74">
        <v>0.96721311475409832</v>
      </c>
      <c r="D12" s="64">
        <v>3.2786885245901641E-2</v>
      </c>
      <c r="E12" s="64">
        <v>0.5901639344262295</v>
      </c>
      <c r="F12" s="64">
        <v>0.4098360655737705</v>
      </c>
      <c r="G12" s="64">
        <v>0.37704918032786883</v>
      </c>
      <c r="H12" s="64">
        <v>0.62295081967213117</v>
      </c>
      <c r="I12" s="93">
        <v>63</v>
      </c>
    </row>
    <row r="13" spans="2:9" x14ac:dyDescent="0.25">
      <c r="B13" s="79" t="s">
        <v>61</v>
      </c>
      <c r="C13" s="74">
        <v>0.99113475177304966</v>
      </c>
      <c r="D13" s="64">
        <v>8.8652482269503553E-3</v>
      </c>
      <c r="E13" s="64">
        <v>0.59082568807339453</v>
      </c>
      <c r="F13" s="64">
        <v>0.40917431192660553</v>
      </c>
      <c r="G13" s="64">
        <v>0.29609929078014185</v>
      </c>
      <c r="H13" s="64">
        <v>0.70390070921985815</v>
      </c>
      <c r="I13" s="93">
        <v>572</v>
      </c>
    </row>
    <row r="14" spans="2:9" x14ac:dyDescent="0.25">
      <c r="B14" s="79" t="s">
        <v>62</v>
      </c>
      <c r="C14" s="75"/>
      <c r="D14" s="66"/>
      <c r="E14" s="66"/>
      <c r="F14" s="66"/>
      <c r="G14" s="66"/>
      <c r="H14" s="66"/>
      <c r="I14" s="94">
        <v>0.11013986013986014</v>
      </c>
    </row>
    <row r="15" spans="2:9" x14ac:dyDescent="0.25">
      <c r="B15" s="79"/>
      <c r="C15" s="76"/>
      <c r="D15" s="65"/>
      <c r="E15" s="65"/>
      <c r="F15" s="65"/>
      <c r="G15" s="65"/>
      <c r="H15" s="65"/>
      <c r="I15" s="93"/>
    </row>
    <row r="16" spans="2:9" x14ac:dyDescent="0.25">
      <c r="B16" s="79" t="s">
        <v>51</v>
      </c>
      <c r="C16" s="74">
        <v>1</v>
      </c>
      <c r="D16" s="64">
        <v>0</v>
      </c>
      <c r="E16" s="64">
        <v>0.25</v>
      </c>
      <c r="F16" s="64">
        <v>0.75</v>
      </c>
      <c r="G16" s="64">
        <v>0.32432432432432434</v>
      </c>
      <c r="H16" s="64">
        <v>0.67567567567567566</v>
      </c>
      <c r="I16" s="93">
        <v>37</v>
      </c>
    </row>
    <row r="17" spans="2:9" x14ac:dyDescent="0.25">
      <c r="B17" s="79" t="s">
        <v>52</v>
      </c>
      <c r="C17" s="74">
        <v>0.98913043478260865</v>
      </c>
      <c r="D17" s="64">
        <v>1.0869565217391304E-2</v>
      </c>
      <c r="E17" s="64">
        <v>0.22905027932960895</v>
      </c>
      <c r="F17" s="64">
        <v>0.77094972067039103</v>
      </c>
      <c r="G17" s="64">
        <v>0.3641304347826087</v>
      </c>
      <c r="H17" s="64">
        <v>0.63586956521739135</v>
      </c>
      <c r="I17" s="93">
        <v>184</v>
      </c>
    </row>
    <row r="18" spans="2:9" x14ac:dyDescent="0.25">
      <c r="B18" s="79" t="s">
        <v>53</v>
      </c>
      <c r="C18" s="75"/>
      <c r="D18" s="66"/>
      <c r="E18" s="66"/>
      <c r="F18" s="66"/>
      <c r="G18" s="66"/>
      <c r="H18" s="66"/>
      <c r="I18" s="94">
        <v>0.20108695652173914</v>
      </c>
    </row>
    <row r="19" spans="2:9" x14ac:dyDescent="0.25">
      <c r="B19" s="79"/>
      <c r="C19" s="76"/>
      <c r="D19" s="65"/>
      <c r="E19" s="65"/>
      <c r="F19" s="65"/>
      <c r="G19" s="65"/>
      <c r="H19" s="65"/>
      <c r="I19" s="93"/>
    </row>
    <row r="20" spans="2:9" x14ac:dyDescent="0.25">
      <c r="B20" s="79" t="s">
        <v>54</v>
      </c>
      <c r="C20" s="74">
        <v>1</v>
      </c>
      <c r="D20" s="64">
        <v>0</v>
      </c>
      <c r="E20" s="64">
        <v>4.7619047619047616E-2</v>
      </c>
      <c r="F20" s="64">
        <v>0.95238095238095233</v>
      </c>
      <c r="G20" s="64">
        <v>0.23809523809523808</v>
      </c>
      <c r="H20" s="64">
        <v>0.76190476190476186</v>
      </c>
      <c r="I20" s="93">
        <v>44</v>
      </c>
    </row>
    <row r="21" spans="2:9" x14ac:dyDescent="0.25">
      <c r="B21" s="79" t="s">
        <v>55</v>
      </c>
      <c r="C21" s="74">
        <v>0.99568034557235419</v>
      </c>
      <c r="D21" s="64">
        <v>4.3196544276457886E-3</v>
      </c>
      <c r="E21" s="64">
        <v>0.13846153846153847</v>
      </c>
      <c r="F21" s="64">
        <v>0.86153846153846159</v>
      </c>
      <c r="G21" s="64">
        <v>0.24892703862660945</v>
      </c>
      <c r="H21" s="64">
        <v>0.75107296137339052</v>
      </c>
      <c r="I21" s="93">
        <v>483</v>
      </c>
    </row>
    <row r="22" spans="2:9" x14ac:dyDescent="0.25">
      <c r="B22" s="79" t="s">
        <v>56</v>
      </c>
      <c r="C22" s="75"/>
      <c r="D22" s="66"/>
      <c r="E22" s="66"/>
      <c r="F22" s="66"/>
      <c r="G22" s="66"/>
      <c r="H22" s="66"/>
      <c r="I22" s="94">
        <v>9.1097308488612833E-2</v>
      </c>
    </row>
    <row r="23" spans="2:9" x14ac:dyDescent="0.25">
      <c r="B23" s="79"/>
      <c r="C23" s="76"/>
      <c r="D23" s="65"/>
      <c r="E23" s="65"/>
      <c r="F23" s="65"/>
      <c r="G23" s="65"/>
      <c r="H23" s="65"/>
      <c r="I23" s="93"/>
    </row>
    <row r="24" spans="2:9" x14ac:dyDescent="0.25">
      <c r="B24" s="79" t="s">
        <v>57</v>
      </c>
      <c r="C24" s="74">
        <v>1</v>
      </c>
      <c r="D24" s="64">
        <v>0</v>
      </c>
      <c r="E24" s="64">
        <v>0.15625</v>
      </c>
      <c r="F24" s="64">
        <v>0.84375</v>
      </c>
      <c r="G24" s="64">
        <v>0.1875</v>
      </c>
      <c r="H24" s="64">
        <v>0.8125</v>
      </c>
      <c r="I24" s="93">
        <v>36</v>
      </c>
    </row>
    <row r="25" spans="2:9" x14ac:dyDescent="0.25">
      <c r="B25" s="79" t="s">
        <v>58</v>
      </c>
      <c r="C25" s="74">
        <v>0.97499999999999998</v>
      </c>
      <c r="D25" s="64">
        <v>2.5000000000000001E-2</v>
      </c>
      <c r="E25" s="64">
        <v>0.1</v>
      </c>
      <c r="F25" s="64">
        <v>0.9</v>
      </c>
      <c r="G25" s="64">
        <v>0.18518518518518517</v>
      </c>
      <c r="H25" s="64">
        <v>0.81481481481481477</v>
      </c>
      <c r="I25" s="93">
        <v>90</v>
      </c>
    </row>
    <row r="26" spans="2:9" ht="15.75" thickBot="1" x14ac:dyDescent="0.3">
      <c r="B26" s="80" t="s">
        <v>59</v>
      </c>
      <c r="C26" s="77"/>
      <c r="D26" s="72"/>
      <c r="E26" s="72"/>
      <c r="F26" s="72"/>
      <c r="G26" s="72"/>
      <c r="H26" s="72"/>
      <c r="I26" s="95">
        <v>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/>
  </sheetViews>
  <sheetFormatPr defaultRowHeight="15" x14ac:dyDescent="0.25"/>
  <cols>
    <col min="2" max="2" width="44.5703125" bestFit="1" customWidth="1"/>
    <col min="3" max="3" width="10.28515625" bestFit="1" customWidth="1"/>
    <col min="8" max="8" width="8.7109375" bestFit="1" customWidth="1"/>
    <col min="9" max="9" width="17.85546875" bestFit="1" customWidth="1"/>
  </cols>
  <sheetData>
    <row r="1" spans="2:12" ht="15.75" thickBot="1" x14ac:dyDescent="0.3"/>
    <row r="2" spans="2:12" ht="15.75" thickBot="1" x14ac:dyDescent="0.3">
      <c r="B2" s="88"/>
      <c r="C2" s="110"/>
      <c r="D2" s="39"/>
      <c r="E2" s="40"/>
      <c r="F2" s="89" t="s">
        <v>63</v>
      </c>
      <c r="G2" s="82"/>
      <c r="H2" s="82"/>
      <c r="I2" s="82"/>
      <c r="J2" s="39"/>
      <c r="K2" s="40"/>
    </row>
    <row r="3" spans="2:12" x14ac:dyDescent="0.25">
      <c r="B3" s="120" t="s">
        <v>64</v>
      </c>
      <c r="C3" s="70"/>
      <c r="D3" s="67" t="s">
        <v>65</v>
      </c>
      <c r="E3" s="69"/>
      <c r="F3" s="111" t="s">
        <v>31</v>
      </c>
      <c r="G3" s="112"/>
      <c r="H3" s="111" t="s">
        <v>66</v>
      </c>
      <c r="I3" s="112"/>
      <c r="J3" s="107" t="s">
        <v>20</v>
      </c>
      <c r="K3" s="105"/>
    </row>
    <row r="4" spans="2:12" x14ac:dyDescent="0.25">
      <c r="B4" s="120"/>
      <c r="C4" s="70" t="s">
        <v>67</v>
      </c>
      <c r="D4" s="67" t="s">
        <v>68</v>
      </c>
      <c r="E4" s="69" t="s">
        <v>69</v>
      </c>
      <c r="F4" s="70" t="s">
        <v>70</v>
      </c>
      <c r="G4" s="69" t="s">
        <v>71</v>
      </c>
      <c r="H4" s="70" t="s">
        <v>72</v>
      </c>
      <c r="I4" s="69" t="s">
        <v>73</v>
      </c>
      <c r="J4" s="108" t="s">
        <v>74</v>
      </c>
      <c r="K4" s="69" t="s">
        <v>75</v>
      </c>
    </row>
    <row r="5" spans="2:12" x14ac:dyDescent="0.25">
      <c r="B5" s="120" t="s">
        <v>76</v>
      </c>
      <c r="C5" s="27">
        <v>300</v>
      </c>
      <c r="D5" s="15">
        <v>58</v>
      </c>
      <c r="E5" s="71">
        <v>0.19333333333333333</v>
      </c>
      <c r="F5" s="113">
        <v>3.6363636363636362E-2</v>
      </c>
      <c r="G5" s="71">
        <v>0.96363636363636362</v>
      </c>
      <c r="H5" s="113">
        <v>0.18181818181818182</v>
      </c>
      <c r="I5" s="71">
        <v>0.81818181818181823</v>
      </c>
      <c r="J5" s="74">
        <v>0.32758620689655171</v>
      </c>
      <c r="K5" s="71">
        <v>0.67241379310344829</v>
      </c>
    </row>
    <row r="6" spans="2:12" x14ac:dyDescent="0.25">
      <c r="B6" s="120" t="s">
        <v>77</v>
      </c>
      <c r="C6" s="27">
        <v>227</v>
      </c>
      <c r="D6" s="15">
        <v>56</v>
      </c>
      <c r="E6" s="71">
        <v>0.24669603524229075</v>
      </c>
      <c r="F6" s="113">
        <v>0</v>
      </c>
      <c r="G6" s="71">
        <v>1</v>
      </c>
      <c r="H6" s="113">
        <v>0.22641509433962265</v>
      </c>
      <c r="I6" s="71">
        <v>0.77358490566037741</v>
      </c>
      <c r="J6" s="74">
        <v>0.29629629629629628</v>
      </c>
      <c r="K6" s="71">
        <v>0.68518518518518523</v>
      </c>
    </row>
    <row r="7" spans="2:12" x14ac:dyDescent="0.25">
      <c r="B7" s="120" t="s">
        <v>78</v>
      </c>
      <c r="C7" s="27">
        <v>248</v>
      </c>
      <c r="D7" s="15">
        <v>60</v>
      </c>
      <c r="E7" s="71">
        <v>0.24193548387096775</v>
      </c>
      <c r="F7" s="113">
        <v>1.7241379310344827E-2</v>
      </c>
      <c r="G7" s="71">
        <v>0.98275862068965514</v>
      </c>
      <c r="H7" s="113">
        <v>0.12280701754385964</v>
      </c>
      <c r="I7" s="71">
        <v>0.8771929824561403</v>
      </c>
      <c r="J7" s="74">
        <v>0.58333333333333337</v>
      </c>
      <c r="K7" s="71">
        <v>0.41666666666666669</v>
      </c>
    </row>
    <row r="8" spans="2:12" x14ac:dyDescent="0.25">
      <c r="B8" s="120" t="s">
        <v>79</v>
      </c>
      <c r="C8" s="27">
        <v>221</v>
      </c>
      <c r="D8" s="15">
        <v>90</v>
      </c>
      <c r="E8" s="71">
        <v>0.40723981900452488</v>
      </c>
      <c r="F8" s="113">
        <v>0.05</v>
      </c>
      <c r="G8" s="71">
        <v>0.95</v>
      </c>
      <c r="H8" s="113">
        <v>0.42499999999999999</v>
      </c>
      <c r="I8" s="71">
        <v>0.57499999999999996</v>
      </c>
      <c r="J8" s="74">
        <v>0.63855421686746983</v>
      </c>
      <c r="K8" s="71">
        <v>0.36144578313253012</v>
      </c>
    </row>
    <row r="9" spans="2:12" x14ac:dyDescent="0.25">
      <c r="B9" s="120" t="s">
        <v>80</v>
      </c>
      <c r="C9" s="27">
        <v>116</v>
      </c>
      <c r="D9" s="15">
        <v>51</v>
      </c>
      <c r="E9" s="71">
        <v>0.43965517241379309</v>
      </c>
      <c r="F9" s="113">
        <v>9.8039215686274508E-2</v>
      </c>
      <c r="G9" s="71">
        <v>0.90196078431372551</v>
      </c>
      <c r="H9" s="113">
        <v>0.3</v>
      </c>
      <c r="I9" s="71">
        <v>0.7</v>
      </c>
      <c r="J9" s="74">
        <v>0.6470588235294118</v>
      </c>
      <c r="K9" s="71">
        <v>0.35294117647058826</v>
      </c>
    </row>
    <row r="10" spans="2:12" x14ac:dyDescent="0.25">
      <c r="B10" s="120" t="s">
        <v>81</v>
      </c>
      <c r="C10" s="27">
        <v>78</v>
      </c>
      <c r="D10" s="15">
        <v>24</v>
      </c>
      <c r="E10" s="71">
        <v>0.30769230769230771</v>
      </c>
      <c r="F10" s="113">
        <v>4.3478260869565216E-2</v>
      </c>
      <c r="G10" s="71">
        <v>0.95652173913043481</v>
      </c>
      <c r="H10" s="113">
        <v>0.13043478260869565</v>
      </c>
      <c r="I10" s="71">
        <v>0.86956521739130432</v>
      </c>
      <c r="J10" s="74">
        <v>0.17391304347826086</v>
      </c>
      <c r="K10" s="71">
        <v>0.82608695652173914</v>
      </c>
    </row>
    <row r="11" spans="2:12" x14ac:dyDescent="0.25">
      <c r="B11" s="120" t="s">
        <v>82</v>
      </c>
      <c r="C11" s="27">
        <v>201</v>
      </c>
      <c r="D11" s="15">
        <v>112</v>
      </c>
      <c r="E11" s="71">
        <v>0.55721393034825872</v>
      </c>
      <c r="F11" s="113">
        <v>3.7383177570093455E-2</v>
      </c>
      <c r="G11" s="71">
        <v>0.96261682242990654</v>
      </c>
      <c r="H11" s="113">
        <v>0.23711340206185566</v>
      </c>
      <c r="I11" s="71">
        <v>0.76288659793814428</v>
      </c>
      <c r="J11" s="74">
        <v>0.5</v>
      </c>
      <c r="K11" s="71">
        <v>0.49074074074074076</v>
      </c>
    </row>
    <row r="12" spans="2:12" ht="15.75" thickBot="1" x14ac:dyDescent="0.3">
      <c r="B12" s="121" t="s">
        <v>3</v>
      </c>
      <c r="C12" s="43">
        <v>1391</v>
      </c>
      <c r="D12" s="18">
        <v>451</v>
      </c>
      <c r="E12" s="73">
        <v>0.32422717469446444</v>
      </c>
      <c r="F12" s="114">
        <v>3.9812646370023422E-2</v>
      </c>
      <c r="G12" s="73">
        <v>0.96018735362997654</v>
      </c>
      <c r="H12" s="114">
        <v>0.25060240963855424</v>
      </c>
      <c r="I12" s="73">
        <v>0.74939759036144582</v>
      </c>
      <c r="J12" s="109">
        <v>0.48970251716247137</v>
      </c>
      <c r="K12" s="73">
        <v>0.50572082379862704</v>
      </c>
    </row>
    <row r="15" spans="2:12" ht="15.75" thickBot="1" x14ac:dyDescent="0.3"/>
    <row r="16" spans="2:12" x14ac:dyDescent="0.25">
      <c r="B16" s="88"/>
      <c r="C16" s="96"/>
      <c r="D16" s="117" t="s">
        <v>83</v>
      </c>
      <c r="E16" s="102"/>
      <c r="F16" s="103"/>
      <c r="G16" s="102" t="s">
        <v>84</v>
      </c>
      <c r="H16" s="102"/>
      <c r="I16" s="102"/>
      <c r="J16" s="117" t="s">
        <v>85</v>
      </c>
      <c r="K16" s="102"/>
      <c r="L16" s="103"/>
    </row>
    <row r="17" spans="2:12" x14ac:dyDescent="0.25">
      <c r="B17" s="120" t="s">
        <v>86</v>
      </c>
      <c r="C17" s="99" t="s">
        <v>3</v>
      </c>
      <c r="D17" s="27" t="s">
        <v>83</v>
      </c>
      <c r="E17" s="15" t="s">
        <v>87</v>
      </c>
      <c r="F17" s="16" t="s">
        <v>88</v>
      </c>
      <c r="G17" s="116" t="s">
        <v>72</v>
      </c>
      <c r="H17" s="15" t="s">
        <v>89</v>
      </c>
      <c r="I17" s="115" t="s">
        <v>88</v>
      </c>
      <c r="J17" s="27" t="s">
        <v>90</v>
      </c>
      <c r="K17" s="15" t="s">
        <v>91</v>
      </c>
      <c r="L17" s="16" t="s">
        <v>88</v>
      </c>
    </row>
    <row r="18" spans="2:12" x14ac:dyDescent="0.25">
      <c r="B18" s="120" t="s">
        <v>92</v>
      </c>
      <c r="C18" s="99">
        <v>29</v>
      </c>
      <c r="D18" s="113">
        <v>0</v>
      </c>
      <c r="E18" s="64">
        <v>0.96551724137931039</v>
      </c>
      <c r="F18" s="71">
        <v>3.4482758620689655E-2</v>
      </c>
      <c r="G18" s="74">
        <v>6.8965517241379309E-2</v>
      </c>
      <c r="H18" s="64">
        <v>0.65517241379310343</v>
      </c>
      <c r="I18" s="118">
        <v>0.27586206896551724</v>
      </c>
      <c r="J18" s="113">
        <v>0.10344827586206896</v>
      </c>
      <c r="K18" s="64">
        <v>0.82758620689655171</v>
      </c>
      <c r="L18" s="71">
        <v>6.8965517241379309E-2</v>
      </c>
    </row>
    <row r="19" spans="2:12" ht="15.75" thickBot="1" x14ac:dyDescent="0.3">
      <c r="B19" s="121" t="s">
        <v>93</v>
      </c>
      <c r="C19" s="100">
        <v>71</v>
      </c>
      <c r="D19" s="114">
        <v>0</v>
      </c>
      <c r="E19" s="104">
        <v>0.971830985915493</v>
      </c>
      <c r="F19" s="73">
        <v>2.8169014084507043E-2</v>
      </c>
      <c r="G19" s="109">
        <v>0.15492957746478872</v>
      </c>
      <c r="H19" s="104">
        <v>0.43661971830985913</v>
      </c>
      <c r="I19" s="119">
        <v>0.40845070422535212</v>
      </c>
      <c r="J19" s="114">
        <v>0.30985915492957744</v>
      </c>
      <c r="K19" s="104">
        <v>0.59154929577464788</v>
      </c>
      <c r="L19" s="73">
        <v>9.8591549295774641E-2</v>
      </c>
    </row>
  </sheetData>
  <mergeCells count="6">
    <mergeCell ref="D16:F16"/>
    <mergeCell ref="G16:I16"/>
    <mergeCell ref="J16:L16"/>
    <mergeCell ref="H3:I3"/>
    <mergeCell ref="F3:G3"/>
    <mergeCell ref="J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/>
  </sheetViews>
  <sheetFormatPr defaultRowHeight="15" x14ac:dyDescent="0.25"/>
  <cols>
    <col min="2" max="2" width="19.42578125" bestFit="1" customWidth="1"/>
    <col min="3" max="3" width="12.85546875" customWidth="1"/>
    <col min="4" max="4" width="14.5703125" customWidth="1"/>
    <col min="5" max="5" width="10.85546875" customWidth="1"/>
    <col min="6" max="6" width="15" customWidth="1"/>
    <col min="7" max="7" width="11.140625" customWidth="1"/>
    <col min="8" max="9" width="11" bestFit="1" customWidth="1"/>
  </cols>
  <sheetData>
    <row r="1" spans="2:10" ht="15.75" thickBot="1" x14ac:dyDescent="0.3"/>
    <row r="2" spans="2:10" x14ac:dyDescent="0.25">
      <c r="B2" s="68"/>
      <c r="C2" s="101" t="s">
        <v>94</v>
      </c>
      <c r="D2" s="123" t="s">
        <v>95</v>
      </c>
    </row>
    <row r="3" spans="2:10" x14ac:dyDescent="0.25">
      <c r="B3" s="27" t="s">
        <v>96</v>
      </c>
      <c r="C3" s="15">
        <v>18</v>
      </c>
      <c r="D3" s="16">
        <v>37</v>
      </c>
    </row>
    <row r="4" spans="2:10" x14ac:dyDescent="0.25">
      <c r="B4" s="27" t="s">
        <v>97</v>
      </c>
      <c r="C4" s="15">
        <v>3035</v>
      </c>
      <c r="D4" s="16">
        <v>18690</v>
      </c>
    </row>
    <row r="5" spans="2:10" ht="15.75" thickBot="1" x14ac:dyDescent="0.3">
      <c r="B5" s="43" t="s">
        <v>98</v>
      </c>
      <c r="C5" s="18">
        <v>1</v>
      </c>
      <c r="D5" s="19">
        <v>18</v>
      </c>
    </row>
    <row r="6" spans="2:10" ht="15.75" thickBot="1" x14ac:dyDescent="0.3"/>
    <row r="7" spans="2:10" ht="30" x14ac:dyDescent="0.25">
      <c r="B7" s="110" t="s">
        <v>20</v>
      </c>
      <c r="C7" s="124" t="s">
        <v>99</v>
      </c>
      <c r="D7" s="124" t="s">
        <v>100</v>
      </c>
      <c r="E7" s="124" t="s">
        <v>101</v>
      </c>
      <c r="F7" s="124" t="s">
        <v>102</v>
      </c>
      <c r="G7" s="124" t="s">
        <v>103</v>
      </c>
      <c r="H7" s="125" t="s">
        <v>104</v>
      </c>
      <c r="I7" s="122"/>
      <c r="J7" s="122"/>
    </row>
    <row r="8" spans="2:10" x14ac:dyDescent="0.25">
      <c r="B8" s="27" t="s">
        <v>105</v>
      </c>
      <c r="C8" s="15">
        <v>10413</v>
      </c>
      <c r="D8" s="15">
        <v>335</v>
      </c>
      <c r="E8" s="126">
        <f>D8/C8</f>
        <v>3.2171324306155769E-2</v>
      </c>
      <c r="F8" s="126">
        <v>0.55000000000000004</v>
      </c>
      <c r="G8" s="126">
        <v>0.43</v>
      </c>
      <c r="H8" s="127">
        <v>0.01</v>
      </c>
      <c r="I8" s="122"/>
      <c r="J8" s="122"/>
    </row>
    <row r="9" spans="2:10" ht="15.75" thickBot="1" x14ac:dyDescent="0.3">
      <c r="B9" s="43" t="s">
        <v>106</v>
      </c>
      <c r="C9" s="18">
        <v>21725</v>
      </c>
      <c r="D9" s="18">
        <v>835</v>
      </c>
      <c r="E9" s="128">
        <v>0.04</v>
      </c>
      <c r="F9" s="128">
        <v>0.51</v>
      </c>
      <c r="G9" s="128">
        <v>0.45</v>
      </c>
      <c r="H9" s="129">
        <v>0.03</v>
      </c>
      <c r="I9" s="122"/>
      <c r="J9" s="122"/>
    </row>
    <row r="10" spans="2:10" x14ac:dyDescent="0.25">
      <c r="B10" s="122"/>
      <c r="C10" s="122"/>
      <c r="D10" s="122"/>
      <c r="E10" s="122"/>
      <c r="F10" s="122"/>
      <c r="G10" s="122"/>
      <c r="H10" s="122"/>
      <c r="I10" s="122"/>
      <c r="J10" s="122"/>
    </row>
    <row r="11" spans="2:10" ht="15.75" thickBot="1" x14ac:dyDescent="0.3">
      <c r="B11" s="122"/>
      <c r="C11" s="122"/>
      <c r="D11" s="122"/>
      <c r="E11" s="122"/>
      <c r="F11" s="122"/>
      <c r="G11" s="122"/>
      <c r="H11" s="122"/>
      <c r="I11" s="122"/>
      <c r="J11" s="122"/>
    </row>
    <row r="12" spans="2:10" ht="30" x14ac:dyDescent="0.25">
      <c r="B12" s="110" t="s">
        <v>107</v>
      </c>
      <c r="C12" s="124" t="s">
        <v>99</v>
      </c>
      <c r="D12" s="124" t="s">
        <v>100</v>
      </c>
      <c r="E12" s="124" t="s">
        <v>101</v>
      </c>
      <c r="F12" s="124" t="s">
        <v>108</v>
      </c>
      <c r="G12" s="124" t="s">
        <v>109</v>
      </c>
      <c r="H12" s="124" t="s">
        <v>110</v>
      </c>
      <c r="I12" s="125" t="s">
        <v>111</v>
      </c>
      <c r="J12" s="122"/>
    </row>
    <row r="13" spans="2:10" x14ac:dyDescent="0.25">
      <c r="B13" s="27" t="s">
        <v>105</v>
      </c>
      <c r="C13" s="15">
        <v>10413</v>
      </c>
      <c r="D13" s="15">
        <v>335</v>
      </c>
      <c r="E13" s="126">
        <f>D13/C13</f>
        <v>3.2171324306155769E-2</v>
      </c>
      <c r="F13" s="126">
        <v>0.31</v>
      </c>
      <c r="G13" s="130">
        <v>0.53</v>
      </c>
      <c r="H13" s="126">
        <v>0.15</v>
      </c>
      <c r="I13" s="127">
        <v>0.01</v>
      </c>
      <c r="J13" s="122"/>
    </row>
    <row r="14" spans="2:10" ht="15.75" thickBot="1" x14ac:dyDescent="0.3">
      <c r="B14" s="43" t="s">
        <v>106</v>
      </c>
      <c r="C14" s="18">
        <v>21725</v>
      </c>
      <c r="D14" s="18">
        <v>835</v>
      </c>
      <c r="E14" s="128">
        <v>0.04</v>
      </c>
      <c r="F14" s="128">
        <v>0.16</v>
      </c>
      <c r="G14" s="131">
        <v>0.56999999999999995</v>
      </c>
      <c r="H14" s="128">
        <v>0.22</v>
      </c>
      <c r="I14" s="129">
        <v>0.05</v>
      </c>
      <c r="J14" s="122"/>
    </row>
    <row r="15" spans="2:10" x14ac:dyDescent="0.25">
      <c r="B15" s="122"/>
      <c r="C15" s="122"/>
      <c r="D15" s="122"/>
      <c r="E15" s="122"/>
      <c r="F15" s="122"/>
      <c r="G15" s="122"/>
      <c r="H15" s="122"/>
      <c r="I15" s="122"/>
      <c r="J15" s="122"/>
    </row>
    <row r="16" spans="2:10" ht="15.75" thickBot="1" x14ac:dyDescent="0.3">
      <c r="B16" s="122"/>
      <c r="C16" s="122"/>
      <c r="D16" s="122"/>
      <c r="E16" s="122"/>
      <c r="F16" s="122"/>
      <c r="G16" s="122"/>
      <c r="H16" s="122"/>
      <c r="I16" s="122"/>
      <c r="J16" s="122"/>
    </row>
    <row r="17" spans="2:10" ht="30" x14ac:dyDescent="0.25">
      <c r="B17" s="110" t="s">
        <v>31</v>
      </c>
      <c r="C17" s="124" t="s">
        <v>99</v>
      </c>
      <c r="D17" s="124" t="s">
        <v>100</v>
      </c>
      <c r="E17" s="124" t="s">
        <v>101</v>
      </c>
      <c r="F17" s="101" t="s">
        <v>112</v>
      </c>
      <c r="G17" s="101" t="s">
        <v>113</v>
      </c>
      <c r="H17" s="123" t="s">
        <v>111</v>
      </c>
      <c r="I17" s="122"/>
      <c r="J17" s="122"/>
    </row>
    <row r="18" spans="2:10" x14ac:dyDescent="0.25">
      <c r="B18" s="27" t="s">
        <v>105</v>
      </c>
      <c r="C18" s="15">
        <v>10413</v>
      </c>
      <c r="D18" s="15">
        <v>335</v>
      </c>
      <c r="E18" s="126">
        <f>D18/C18</f>
        <v>3.2171324306155769E-2</v>
      </c>
      <c r="F18" s="126">
        <v>0.04</v>
      </c>
      <c r="G18" s="126">
        <v>0.95</v>
      </c>
      <c r="H18" s="127">
        <v>0.01</v>
      </c>
      <c r="I18" s="122"/>
      <c r="J18" s="122"/>
    </row>
    <row r="19" spans="2:10" ht="15.75" thickBot="1" x14ac:dyDescent="0.3">
      <c r="B19" s="43" t="s">
        <v>106</v>
      </c>
      <c r="C19" s="18">
        <v>21725</v>
      </c>
      <c r="D19" s="18">
        <v>835</v>
      </c>
      <c r="E19" s="128">
        <v>0.04</v>
      </c>
      <c r="F19" s="128">
        <v>7.0000000000000007E-2</v>
      </c>
      <c r="G19" s="128">
        <v>0.87</v>
      </c>
      <c r="H19" s="129">
        <v>0.05</v>
      </c>
      <c r="I19" s="122"/>
      <c r="J19" s="122"/>
    </row>
    <row r="20" spans="2:10" x14ac:dyDescent="0.25">
      <c r="B20" s="122"/>
      <c r="C20" s="122"/>
      <c r="D20" s="122"/>
      <c r="E20" s="122"/>
      <c r="F20" s="122"/>
      <c r="G20" s="122"/>
      <c r="H20" s="122"/>
      <c r="I20" s="122"/>
      <c r="J20" s="12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workbookViewId="0"/>
  </sheetViews>
  <sheetFormatPr defaultRowHeight="15" x14ac:dyDescent="0.25"/>
  <cols>
    <col min="2" max="2" width="26.42578125" bestFit="1" customWidth="1"/>
  </cols>
  <sheetData>
    <row r="1" spans="2:12" ht="15.75" thickBot="1" x14ac:dyDescent="0.3"/>
    <row r="2" spans="2:12" ht="15.75" thickBot="1" x14ac:dyDescent="0.3">
      <c r="B2" s="132" t="s">
        <v>114</v>
      </c>
      <c r="C2" s="86" t="s">
        <v>115</v>
      </c>
      <c r="D2" s="98" t="s">
        <v>116</v>
      </c>
      <c r="E2" s="98" t="s">
        <v>117</v>
      </c>
      <c r="F2" s="133" t="s">
        <v>116</v>
      </c>
      <c r="G2" s="134" t="s">
        <v>118</v>
      </c>
      <c r="H2" s="20"/>
      <c r="I2" s="134" t="s">
        <v>119</v>
      </c>
      <c r="J2" s="35"/>
    </row>
    <row r="3" spans="2:12" x14ac:dyDescent="0.25">
      <c r="B3" s="135" t="s">
        <v>120</v>
      </c>
      <c r="C3" s="136">
        <v>6</v>
      </c>
      <c r="D3" s="85">
        <f>C3/$C$15</f>
        <v>7.0588235294117646E-2</v>
      </c>
      <c r="E3" s="137">
        <v>3</v>
      </c>
      <c r="F3" s="138">
        <f>E3/$E$15</f>
        <v>3.6585365853658534E-2</v>
      </c>
      <c r="G3" s="139">
        <v>1</v>
      </c>
      <c r="H3" s="85">
        <f t="shared" ref="H3:H13" si="0">G3/$G$15</f>
        <v>8.3333333333333329E-2</v>
      </c>
      <c r="I3" s="139">
        <v>7</v>
      </c>
      <c r="J3" s="140">
        <f>I3/$I$15</f>
        <v>5.0359712230215826E-2</v>
      </c>
    </row>
    <row r="4" spans="2:12" x14ac:dyDescent="0.25">
      <c r="B4" s="135" t="s">
        <v>121</v>
      </c>
      <c r="C4" s="141">
        <v>11</v>
      </c>
      <c r="D4" s="64">
        <f t="shared" ref="D4:D14" si="1">C4/$C$15</f>
        <v>0.12941176470588237</v>
      </c>
      <c r="E4" s="142">
        <v>4</v>
      </c>
      <c r="F4" s="118">
        <f t="shared" ref="F4:F14" si="2">E4/$E$15</f>
        <v>4.878048780487805E-2</v>
      </c>
      <c r="G4" s="15">
        <v>0</v>
      </c>
      <c r="H4" s="64">
        <f t="shared" si="0"/>
        <v>0</v>
      </c>
      <c r="I4" s="15">
        <v>17</v>
      </c>
      <c r="J4" s="143">
        <f t="shared" ref="J4:J14" si="3">I4/$I$15</f>
        <v>0.1223021582733813</v>
      </c>
    </row>
    <row r="5" spans="2:12" x14ac:dyDescent="0.25">
      <c r="B5" s="135" t="s">
        <v>94</v>
      </c>
      <c r="C5" s="141">
        <v>9</v>
      </c>
      <c r="D5" s="64">
        <f t="shared" si="1"/>
        <v>0.10588235294117647</v>
      </c>
      <c r="E5" s="142">
        <v>20</v>
      </c>
      <c r="F5" s="118">
        <f t="shared" si="2"/>
        <v>0.24390243902439024</v>
      </c>
      <c r="G5" s="15">
        <v>1</v>
      </c>
      <c r="H5" s="64">
        <f t="shared" si="0"/>
        <v>8.3333333333333329E-2</v>
      </c>
      <c r="I5" s="15">
        <v>69</v>
      </c>
      <c r="J5" s="143">
        <f t="shared" si="3"/>
        <v>0.49640287769784175</v>
      </c>
    </row>
    <row r="6" spans="2:12" x14ac:dyDescent="0.25">
      <c r="B6" s="135" t="s">
        <v>122</v>
      </c>
      <c r="C6" s="141">
        <v>5</v>
      </c>
      <c r="D6" s="64">
        <f t="shared" si="1"/>
        <v>5.8823529411764705E-2</v>
      </c>
      <c r="E6" s="142">
        <v>2</v>
      </c>
      <c r="F6" s="118">
        <f t="shared" si="2"/>
        <v>2.4390243902439025E-2</v>
      </c>
      <c r="G6" s="15">
        <v>0</v>
      </c>
      <c r="H6" s="64">
        <f t="shared" si="0"/>
        <v>0</v>
      </c>
      <c r="I6" s="15">
        <v>1</v>
      </c>
      <c r="J6" s="143">
        <f t="shared" si="3"/>
        <v>7.1942446043165471E-3</v>
      </c>
    </row>
    <row r="7" spans="2:12" x14ac:dyDescent="0.25">
      <c r="B7" s="135" t="s">
        <v>123</v>
      </c>
      <c r="C7" s="141">
        <v>7</v>
      </c>
      <c r="D7" s="64">
        <f t="shared" si="1"/>
        <v>8.2352941176470587E-2</v>
      </c>
      <c r="E7" s="142">
        <v>6</v>
      </c>
      <c r="F7" s="118">
        <f t="shared" si="2"/>
        <v>7.3170731707317069E-2</v>
      </c>
      <c r="G7" s="15">
        <v>2</v>
      </c>
      <c r="H7" s="64">
        <f t="shared" si="0"/>
        <v>0.16666666666666666</v>
      </c>
      <c r="I7" s="15">
        <v>3</v>
      </c>
      <c r="J7" s="143">
        <f t="shared" si="3"/>
        <v>2.1582733812949641E-2</v>
      </c>
    </row>
    <row r="8" spans="2:12" x14ac:dyDescent="0.25">
      <c r="B8" s="135" t="s">
        <v>124</v>
      </c>
      <c r="C8" s="144">
        <v>1</v>
      </c>
      <c r="D8" s="64">
        <f t="shared" si="1"/>
        <v>1.1764705882352941E-2</v>
      </c>
      <c r="E8" s="142">
        <v>2</v>
      </c>
      <c r="F8" s="118">
        <f t="shared" si="2"/>
        <v>2.4390243902439025E-2</v>
      </c>
      <c r="G8" s="15">
        <v>2</v>
      </c>
      <c r="H8" s="64">
        <f t="shared" si="0"/>
        <v>0.16666666666666666</v>
      </c>
      <c r="I8" s="15"/>
      <c r="J8" s="143">
        <f t="shared" si="3"/>
        <v>0</v>
      </c>
    </row>
    <row r="9" spans="2:12" x14ac:dyDescent="0.25">
      <c r="B9" s="135" t="s">
        <v>125</v>
      </c>
      <c r="C9" s="141">
        <v>10</v>
      </c>
      <c r="D9" s="64">
        <f t="shared" si="1"/>
        <v>0.11764705882352941</v>
      </c>
      <c r="E9" s="142">
        <v>5</v>
      </c>
      <c r="F9" s="118">
        <f t="shared" si="2"/>
        <v>6.097560975609756E-2</v>
      </c>
      <c r="G9" s="15">
        <v>2</v>
      </c>
      <c r="H9" s="64">
        <f t="shared" si="0"/>
        <v>0.16666666666666666</v>
      </c>
      <c r="I9" s="15"/>
      <c r="J9" s="143">
        <f t="shared" si="3"/>
        <v>0</v>
      </c>
    </row>
    <row r="10" spans="2:12" x14ac:dyDescent="0.25">
      <c r="B10" s="135" t="s">
        <v>126</v>
      </c>
      <c r="C10" s="141">
        <v>16</v>
      </c>
      <c r="D10" s="64">
        <f t="shared" si="1"/>
        <v>0.18823529411764706</v>
      </c>
      <c r="E10" s="142">
        <v>16</v>
      </c>
      <c r="F10" s="118">
        <f t="shared" si="2"/>
        <v>0.1951219512195122</v>
      </c>
      <c r="G10" s="15">
        <v>1</v>
      </c>
      <c r="H10" s="64">
        <f t="shared" si="0"/>
        <v>8.3333333333333329E-2</v>
      </c>
      <c r="I10" s="15">
        <v>27</v>
      </c>
      <c r="J10" s="143">
        <f t="shared" si="3"/>
        <v>0.19424460431654678</v>
      </c>
    </row>
    <row r="11" spans="2:12" x14ac:dyDescent="0.25">
      <c r="B11" s="135" t="s">
        <v>127</v>
      </c>
      <c r="C11" s="141">
        <v>9</v>
      </c>
      <c r="D11" s="64">
        <f t="shared" si="1"/>
        <v>0.10588235294117647</v>
      </c>
      <c r="E11" s="142">
        <v>9</v>
      </c>
      <c r="F11" s="118">
        <f t="shared" si="2"/>
        <v>0.10975609756097561</v>
      </c>
      <c r="G11" s="15">
        <v>1</v>
      </c>
      <c r="H11" s="64">
        <f t="shared" si="0"/>
        <v>8.3333333333333329E-2</v>
      </c>
      <c r="I11" s="15">
        <v>7</v>
      </c>
      <c r="J11" s="143">
        <f t="shared" si="3"/>
        <v>5.0359712230215826E-2</v>
      </c>
    </row>
    <row r="12" spans="2:12" x14ac:dyDescent="0.25">
      <c r="B12" s="135" t="s">
        <v>128</v>
      </c>
      <c r="C12" s="141">
        <v>3</v>
      </c>
      <c r="D12" s="64">
        <f t="shared" si="1"/>
        <v>3.5294117647058823E-2</v>
      </c>
      <c r="E12" s="142">
        <v>5</v>
      </c>
      <c r="F12" s="118">
        <f t="shared" si="2"/>
        <v>6.097560975609756E-2</v>
      </c>
      <c r="G12" s="15">
        <v>1</v>
      </c>
      <c r="H12" s="64">
        <f t="shared" si="0"/>
        <v>8.3333333333333329E-2</v>
      </c>
      <c r="I12" s="15">
        <v>2</v>
      </c>
      <c r="J12" s="143">
        <f t="shared" si="3"/>
        <v>1.4388489208633094E-2</v>
      </c>
    </row>
    <row r="13" spans="2:12" x14ac:dyDescent="0.25">
      <c r="B13" s="135" t="s">
        <v>129</v>
      </c>
      <c r="C13" s="141">
        <v>7</v>
      </c>
      <c r="D13" s="64">
        <f t="shared" si="1"/>
        <v>8.2352941176470587E-2</v>
      </c>
      <c r="E13" s="142">
        <v>5</v>
      </c>
      <c r="F13" s="118">
        <f t="shared" si="2"/>
        <v>6.097560975609756E-2</v>
      </c>
      <c r="G13" s="15">
        <v>0</v>
      </c>
      <c r="H13" s="64">
        <f t="shared" si="0"/>
        <v>0</v>
      </c>
      <c r="I13" s="15">
        <v>3</v>
      </c>
      <c r="J13" s="143">
        <f t="shared" si="3"/>
        <v>2.1582733812949641E-2</v>
      </c>
    </row>
    <row r="14" spans="2:12" ht="15.75" thickBot="1" x14ac:dyDescent="0.3">
      <c r="B14" s="135" t="s">
        <v>130</v>
      </c>
      <c r="C14" s="145">
        <v>1</v>
      </c>
      <c r="D14" s="146">
        <f t="shared" si="1"/>
        <v>1.1764705882352941E-2</v>
      </c>
      <c r="E14" s="147">
        <v>5</v>
      </c>
      <c r="F14" s="148">
        <f t="shared" si="2"/>
        <v>6.097560975609756E-2</v>
      </c>
      <c r="G14" s="149">
        <v>1</v>
      </c>
      <c r="H14" s="146">
        <f>G14/$G$15</f>
        <v>8.3333333333333329E-2</v>
      </c>
      <c r="I14" s="149">
        <v>3</v>
      </c>
      <c r="J14" s="150">
        <f t="shared" si="3"/>
        <v>2.1582733812949641E-2</v>
      </c>
      <c r="L14" t="s">
        <v>158</v>
      </c>
    </row>
    <row r="15" spans="2:12" ht="15.75" thickBot="1" x14ac:dyDescent="0.3">
      <c r="B15" s="151" t="s">
        <v>3</v>
      </c>
      <c r="C15" s="152">
        <f>SUM(C3:C14)</f>
        <v>85</v>
      </c>
      <c r="D15" s="153"/>
      <c r="E15" s="153">
        <f>SUM(E3:E14)</f>
        <v>82</v>
      </c>
      <c r="F15" s="154"/>
      <c r="G15" s="153">
        <f>SUM(G3:G14)</f>
        <v>12</v>
      </c>
      <c r="H15" s="153"/>
      <c r="I15" s="153">
        <f>SUM(I3:I14)</f>
        <v>139</v>
      </c>
      <c r="J15" s="155"/>
    </row>
    <row r="16" spans="2:12" ht="15.75" thickBot="1" x14ac:dyDescent="0.3">
      <c r="F16" s="34"/>
    </row>
    <row r="17" spans="2:10" ht="15.75" thickBot="1" x14ac:dyDescent="0.3">
      <c r="B17" s="152" t="s">
        <v>131</v>
      </c>
      <c r="C17" s="156">
        <v>0.25757575757575757</v>
      </c>
      <c r="D17" s="156"/>
      <c r="E17" s="156">
        <f>10/46</f>
        <v>0.21739130434782608</v>
      </c>
      <c r="F17" s="154"/>
      <c r="G17" s="154">
        <f>2/6</f>
        <v>0.33333333333333331</v>
      </c>
      <c r="H17" s="153"/>
      <c r="I17" s="157">
        <v>0.22</v>
      </c>
      <c r="J17" s="155"/>
    </row>
    <row r="18" spans="2:10" ht="15.75" thickBot="1" x14ac:dyDescent="0.3">
      <c r="B18" s="158"/>
      <c r="F18" s="34"/>
    </row>
    <row r="19" spans="2:10" ht="15.75" thickBot="1" x14ac:dyDescent="0.3">
      <c r="B19" s="159" t="s">
        <v>132</v>
      </c>
      <c r="C19" s="86" t="s">
        <v>115</v>
      </c>
      <c r="D19" s="98" t="s">
        <v>116</v>
      </c>
      <c r="E19" s="98" t="s">
        <v>117</v>
      </c>
      <c r="F19" s="133" t="s">
        <v>116</v>
      </c>
      <c r="G19" s="134" t="s">
        <v>118</v>
      </c>
      <c r="H19" s="20" t="s">
        <v>116</v>
      </c>
      <c r="I19" s="134" t="s">
        <v>119</v>
      </c>
      <c r="J19" s="35" t="s">
        <v>116</v>
      </c>
    </row>
    <row r="20" spans="2:10" x14ac:dyDescent="0.25">
      <c r="B20" s="88" t="s">
        <v>133</v>
      </c>
      <c r="C20" s="68">
        <v>35</v>
      </c>
      <c r="D20" s="160">
        <f t="shared" ref="D20:D23" si="4">C20/$C$15</f>
        <v>0.41176470588235292</v>
      </c>
      <c r="E20" s="101">
        <v>17</v>
      </c>
      <c r="F20" s="160">
        <f t="shared" ref="F20:F23" si="5">E20/$E$15</f>
        <v>0.2073170731707317</v>
      </c>
      <c r="G20" s="101">
        <v>4</v>
      </c>
      <c r="H20" s="160">
        <f>G20/$G$15</f>
        <v>0.33333333333333331</v>
      </c>
      <c r="I20" s="180"/>
      <c r="J20" s="161">
        <f t="shared" ref="J20:J23" si="6">I20/$I$15</f>
        <v>0</v>
      </c>
    </row>
    <row r="21" spans="2:10" x14ac:dyDescent="0.25">
      <c r="B21" s="106" t="s">
        <v>134</v>
      </c>
      <c r="C21" s="27">
        <v>49</v>
      </c>
      <c r="D21" s="64">
        <f t="shared" si="4"/>
        <v>0.57647058823529407</v>
      </c>
      <c r="E21" s="15">
        <v>49</v>
      </c>
      <c r="F21" s="64">
        <f t="shared" si="5"/>
        <v>0.59756097560975607</v>
      </c>
      <c r="G21" s="15">
        <v>7</v>
      </c>
      <c r="H21" s="64">
        <f t="shared" ref="H21:H23" si="7">G21/$G$15</f>
        <v>0.58333333333333337</v>
      </c>
      <c r="I21" s="181"/>
      <c r="J21" s="71">
        <f t="shared" si="6"/>
        <v>0</v>
      </c>
    </row>
    <row r="22" spans="2:10" x14ac:dyDescent="0.25">
      <c r="B22" s="162" t="s">
        <v>135</v>
      </c>
      <c r="C22" s="27">
        <v>1</v>
      </c>
      <c r="D22" s="64">
        <f t="shared" si="4"/>
        <v>1.1764705882352941E-2</v>
      </c>
      <c r="E22" s="15">
        <v>7</v>
      </c>
      <c r="F22" s="64">
        <f t="shared" si="5"/>
        <v>8.5365853658536592E-2</v>
      </c>
      <c r="G22" s="15">
        <v>1</v>
      </c>
      <c r="H22" s="64">
        <f t="shared" si="7"/>
        <v>8.3333333333333329E-2</v>
      </c>
      <c r="I22" s="181"/>
      <c r="J22" s="71">
        <f t="shared" si="6"/>
        <v>0</v>
      </c>
    </row>
    <row r="23" spans="2:10" ht="15.75" thickBot="1" x14ac:dyDescent="0.3">
      <c r="B23" s="163" t="s">
        <v>136</v>
      </c>
      <c r="C23" s="43">
        <v>0</v>
      </c>
      <c r="D23" s="104">
        <f t="shared" si="4"/>
        <v>0</v>
      </c>
      <c r="E23" s="164">
        <v>9</v>
      </c>
      <c r="F23" s="104">
        <f t="shared" si="5"/>
        <v>0.10975609756097561</v>
      </c>
      <c r="G23" s="18">
        <v>0</v>
      </c>
      <c r="H23" s="104">
        <f t="shared" si="7"/>
        <v>0</v>
      </c>
      <c r="I23" s="164"/>
      <c r="J23" s="73">
        <f t="shared" si="6"/>
        <v>0</v>
      </c>
    </row>
    <row r="24" spans="2:10" ht="15.75" thickBot="1" x14ac:dyDescent="0.3">
      <c r="F24" s="34"/>
    </row>
    <row r="25" spans="2:10" ht="15.75" thickBot="1" x14ac:dyDescent="0.3">
      <c r="B25" s="165" t="s">
        <v>137</v>
      </c>
      <c r="C25" s="166" t="s">
        <v>115</v>
      </c>
      <c r="D25" s="167" t="s">
        <v>116</v>
      </c>
      <c r="E25" s="83" t="s">
        <v>117</v>
      </c>
      <c r="F25" s="168" t="s">
        <v>116</v>
      </c>
      <c r="G25" s="169" t="s">
        <v>118</v>
      </c>
      <c r="H25" s="97" t="s">
        <v>116</v>
      </c>
      <c r="I25" s="166" t="s">
        <v>119</v>
      </c>
      <c r="J25" s="170" t="s">
        <v>116</v>
      </c>
    </row>
    <row r="26" spans="2:10" x14ac:dyDescent="0.25">
      <c r="B26" s="171" t="s">
        <v>138</v>
      </c>
      <c r="C26" s="101">
        <v>18</v>
      </c>
      <c r="D26" s="160">
        <f t="shared" ref="D26:D42" si="8">C26/$C$15</f>
        <v>0.21176470588235294</v>
      </c>
      <c r="E26" s="172">
        <v>19</v>
      </c>
      <c r="F26" s="160">
        <f t="shared" ref="F26:F42" si="9">E26/$E$15</f>
        <v>0.23170731707317074</v>
      </c>
      <c r="G26" s="101">
        <v>3</v>
      </c>
      <c r="H26" s="160">
        <f t="shared" ref="H26:H48" si="10">G26/$G$15</f>
        <v>0.25</v>
      </c>
      <c r="I26" s="101">
        <v>48</v>
      </c>
      <c r="J26" s="161">
        <f>I26/$I$15</f>
        <v>0.34532374100719426</v>
      </c>
    </row>
    <row r="27" spans="2:10" x14ac:dyDescent="0.25">
      <c r="B27" s="173" t="s">
        <v>139</v>
      </c>
      <c r="C27" s="15">
        <v>9</v>
      </c>
      <c r="D27" s="64">
        <f t="shared" si="8"/>
        <v>0.10588235294117647</v>
      </c>
      <c r="E27" s="174">
        <v>3</v>
      </c>
      <c r="F27" s="64">
        <f t="shared" si="9"/>
        <v>3.6585365853658534E-2</v>
      </c>
      <c r="G27" s="15">
        <v>0</v>
      </c>
      <c r="H27" s="64">
        <f t="shared" si="10"/>
        <v>0</v>
      </c>
      <c r="I27" s="15">
        <v>12</v>
      </c>
      <c r="J27" s="71">
        <f t="shared" ref="J27:J42" si="11">I27/$I$15</f>
        <v>8.6330935251798566E-2</v>
      </c>
    </row>
    <row r="28" spans="2:10" x14ac:dyDescent="0.25">
      <c r="B28" s="173" t="s">
        <v>140</v>
      </c>
      <c r="C28" s="15">
        <v>21</v>
      </c>
      <c r="D28" s="64">
        <f t="shared" si="8"/>
        <v>0.24705882352941178</v>
      </c>
      <c r="E28" s="174">
        <v>18</v>
      </c>
      <c r="F28" s="64">
        <f t="shared" si="9"/>
        <v>0.21951219512195122</v>
      </c>
      <c r="G28" s="15">
        <v>2</v>
      </c>
      <c r="H28" s="64">
        <f t="shared" si="10"/>
        <v>0.16666666666666666</v>
      </c>
      <c r="I28" s="15">
        <v>19</v>
      </c>
      <c r="J28" s="71">
        <f t="shared" si="11"/>
        <v>0.1366906474820144</v>
      </c>
    </row>
    <row r="29" spans="2:10" x14ac:dyDescent="0.25">
      <c r="B29" s="173" t="s">
        <v>141</v>
      </c>
      <c r="C29" s="15">
        <v>1</v>
      </c>
      <c r="D29" s="64">
        <f t="shared" si="8"/>
        <v>1.1764705882352941E-2</v>
      </c>
      <c r="E29" s="174">
        <v>0</v>
      </c>
      <c r="F29" s="64">
        <f t="shared" si="9"/>
        <v>0</v>
      </c>
      <c r="G29" s="15">
        <v>0</v>
      </c>
      <c r="H29" s="64">
        <f t="shared" si="10"/>
        <v>0</v>
      </c>
      <c r="I29" s="15"/>
      <c r="J29" s="71">
        <f t="shared" si="11"/>
        <v>0</v>
      </c>
    </row>
    <row r="30" spans="2:10" x14ac:dyDescent="0.25">
      <c r="B30" s="173" t="s">
        <v>142</v>
      </c>
      <c r="C30" s="15">
        <v>5</v>
      </c>
      <c r="D30" s="64">
        <f t="shared" si="8"/>
        <v>5.8823529411764705E-2</v>
      </c>
      <c r="E30" s="174">
        <v>4</v>
      </c>
      <c r="F30" s="64">
        <f t="shared" si="9"/>
        <v>4.878048780487805E-2</v>
      </c>
      <c r="G30" s="15">
        <v>0</v>
      </c>
      <c r="H30" s="64">
        <f t="shared" si="10"/>
        <v>0</v>
      </c>
      <c r="I30" s="15">
        <v>5</v>
      </c>
      <c r="J30" s="71">
        <f t="shared" si="11"/>
        <v>3.5971223021582732E-2</v>
      </c>
    </row>
    <row r="31" spans="2:10" x14ac:dyDescent="0.25">
      <c r="B31" s="173" t="s">
        <v>143</v>
      </c>
      <c r="C31" s="15">
        <v>3</v>
      </c>
      <c r="D31" s="64">
        <f t="shared" si="8"/>
        <v>3.5294117647058823E-2</v>
      </c>
      <c r="E31" s="174">
        <v>3</v>
      </c>
      <c r="F31" s="64">
        <f t="shared" si="9"/>
        <v>3.6585365853658534E-2</v>
      </c>
      <c r="G31" s="15">
        <v>0</v>
      </c>
      <c r="H31" s="64">
        <f t="shared" si="10"/>
        <v>0</v>
      </c>
      <c r="I31" s="15">
        <v>3</v>
      </c>
      <c r="J31" s="71">
        <f t="shared" si="11"/>
        <v>2.1582733812949641E-2</v>
      </c>
    </row>
    <row r="32" spans="2:10" x14ac:dyDescent="0.25">
      <c r="B32" s="173" t="s">
        <v>144</v>
      </c>
      <c r="C32" s="15">
        <v>1</v>
      </c>
      <c r="D32" s="64">
        <f t="shared" si="8"/>
        <v>1.1764705882352941E-2</v>
      </c>
      <c r="E32" s="174">
        <v>4</v>
      </c>
      <c r="F32" s="64">
        <f t="shared" si="9"/>
        <v>4.878048780487805E-2</v>
      </c>
      <c r="G32" s="15">
        <v>0</v>
      </c>
      <c r="H32" s="64">
        <f t="shared" si="10"/>
        <v>0</v>
      </c>
      <c r="I32" s="15">
        <v>5</v>
      </c>
      <c r="J32" s="71">
        <f t="shared" si="11"/>
        <v>3.5971223021582732E-2</v>
      </c>
    </row>
    <row r="33" spans="2:10" x14ac:dyDescent="0.25">
      <c r="B33" s="173" t="s">
        <v>145</v>
      </c>
      <c r="C33" s="15">
        <v>0</v>
      </c>
      <c r="D33" s="64">
        <f t="shared" si="8"/>
        <v>0</v>
      </c>
      <c r="E33" s="174">
        <v>1</v>
      </c>
      <c r="F33" s="64">
        <f t="shared" si="9"/>
        <v>1.2195121951219513E-2</v>
      </c>
      <c r="G33" s="15">
        <v>0</v>
      </c>
      <c r="H33" s="64">
        <f t="shared" si="10"/>
        <v>0</v>
      </c>
      <c r="I33" s="15">
        <v>5</v>
      </c>
      <c r="J33" s="71">
        <f t="shared" si="11"/>
        <v>3.5971223021582732E-2</v>
      </c>
    </row>
    <row r="34" spans="2:10" x14ac:dyDescent="0.25">
      <c r="B34" s="173" t="s">
        <v>146</v>
      </c>
      <c r="C34" s="15">
        <v>0</v>
      </c>
      <c r="D34" s="64">
        <f>C34/$C$15</f>
        <v>0</v>
      </c>
      <c r="E34" s="174">
        <v>2</v>
      </c>
      <c r="F34" s="64">
        <f>E34/$E$15</f>
        <v>2.4390243902439025E-2</v>
      </c>
      <c r="G34" s="15">
        <v>0</v>
      </c>
      <c r="H34" s="64">
        <f>G34/$G$15</f>
        <v>0</v>
      </c>
      <c r="I34" s="15"/>
      <c r="J34" s="71">
        <f t="shared" si="11"/>
        <v>0</v>
      </c>
    </row>
    <row r="35" spans="2:10" x14ac:dyDescent="0.25">
      <c r="B35" s="173" t="s">
        <v>147</v>
      </c>
      <c r="C35" s="15">
        <v>2</v>
      </c>
      <c r="D35" s="64">
        <f t="shared" si="8"/>
        <v>2.3529411764705882E-2</v>
      </c>
      <c r="E35" s="174">
        <v>10</v>
      </c>
      <c r="F35" s="64">
        <f t="shared" si="9"/>
        <v>0.12195121951219512</v>
      </c>
      <c r="G35" s="15">
        <v>1</v>
      </c>
      <c r="H35" s="64">
        <f t="shared" si="10"/>
        <v>8.3333333333333329E-2</v>
      </c>
      <c r="I35" s="15">
        <v>30</v>
      </c>
      <c r="J35" s="71">
        <f t="shared" si="11"/>
        <v>0.21582733812949639</v>
      </c>
    </row>
    <row r="36" spans="2:10" x14ac:dyDescent="0.25">
      <c r="B36" s="173" t="s">
        <v>148</v>
      </c>
      <c r="C36" s="15">
        <v>0</v>
      </c>
      <c r="D36" s="64">
        <f t="shared" si="8"/>
        <v>0</v>
      </c>
      <c r="E36" s="174">
        <v>0</v>
      </c>
      <c r="F36" s="64">
        <f t="shared" si="9"/>
        <v>0</v>
      </c>
      <c r="G36" s="15">
        <v>0</v>
      </c>
      <c r="H36" s="64">
        <f t="shared" si="10"/>
        <v>0</v>
      </c>
      <c r="I36" s="15">
        <v>1</v>
      </c>
      <c r="J36" s="71">
        <f t="shared" si="11"/>
        <v>7.1942446043165471E-3</v>
      </c>
    </row>
    <row r="37" spans="2:10" x14ac:dyDescent="0.25">
      <c r="B37" s="173" t="s">
        <v>149</v>
      </c>
      <c r="C37" s="15">
        <v>2</v>
      </c>
      <c r="D37" s="64">
        <f t="shared" si="8"/>
        <v>2.3529411764705882E-2</v>
      </c>
      <c r="E37" s="174">
        <v>0</v>
      </c>
      <c r="F37" s="64">
        <f t="shared" si="9"/>
        <v>0</v>
      </c>
      <c r="G37" s="15">
        <v>0</v>
      </c>
      <c r="H37" s="64">
        <f t="shared" si="10"/>
        <v>0</v>
      </c>
      <c r="I37" s="15"/>
      <c r="J37" s="71">
        <f t="shared" si="11"/>
        <v>0</v>
      </c>
    </row>
    <row r="38" spans="2:10" x14ac:dyDescent="0.25">
      <c r="B38" s="173" t="s">
        <v>150</v>
      </c>
      <c r="C38" s="15">
        <v>0</v>
      </c>
      <c r="D38" s="64">
        <f t="shared" si="8"/>
        <v>0</v>
      </c>
      <c r="E38" s="174">
        <v>1</v>
      </c>
      <c r="F38" s="64">
        <f t="shared" si="9"/>
        <v>1.2195121951219513E-2</v>
      </c>
      <c r="G38" s="15">
        <v>1</v>
      </c>
      <c r="H38" s="64">
        <f t="shared" si="10"/>
        <v>8.3333333333333329E-2</v>
      </c>
      <c r="I38" s="15"/>
      <c r="J38" s="71">
        <f t="shared" si="11"/>
        <v>0</v>
      </c>
    </row>
    <row r="39" spans="2:10" x14ac:dyDescent="0.25">
      <c r="B39" s="173" t="s">
        <v>151</v>
      </c>
      <c r="C39" s="15">
        <v>11</v>
      </c>
      <c r="D39" s="64">
        <f t="shared" si="8"/>
        <v>0.12941176470588237</v>
      </c>
      <c r="E39" s="174">
        <v>6</v>
      </c>
      <c r="F39" s="64">
        <f t="shared" si="9"/>
        <v>7.3170731707317069E-2</v>
      </c>
      <c r="G39" s="15">
        <v>5</v>
      </c>
      <c r="H39" s="64">
        <f t="shared" si="10"/>
        <v>0.41666666666666669</v>
      </c>
      <c r="I39" s="15">
        <v>1</v>
      </c>
      <c r="J39" s="71">
        <f t="shared" si="11"/>
        <v>7.1942446043165471E-3</v>
      </c>
    </row>
    <row r="40" spans="2:10" x14ac:dyDescent="0.25">
      <c r="B40" s="173" t="s">
        <v>152</v>
      </c>
      <c r="C40" s="15">
        <v>9</v>
      </c>
      <c r="D40" s="64">
        <f t="shared" si="8"/>
        <v>0.10588235294117647</v>
      </c>
      <c r="E40" s="174">
        <v>7</v>
      </c>
      <c r="F40" s="64">
        <f t="shared" si="9"/>
        <v>8.5365853658536592E-2</v>
      </c>
      <c r="G40" s="15">
        <v>0</v>
      </c>
      <c r="H40" s="64">
        <f t="shared" si="10"/>
        <v>0</v>
      </c>
      <c r="I40" s="15">
        <v>7</v>
      </c>
      <c r="J40" s="71">
        <f t="shared" si="11"/>
        <v>5.0359712230215826E-2</v>
      </c>
    </row>
    <row r="41" spans="2:10" x14ac:dyDescent="0.25">
      <c r="B41" s="173" t="s">
        <v>153</v>
      </c>
      <c r="C41" s="15">
        <v>1</v>
      </c>
      <c r="D41" s="64">
        <f t="shared" si="8"/>
        <v>1.1764705882352941E-2</v>
      </c>
      <c r="E41" s="174">
        <v>0</v>
      </c>
      <c r="F41" s="64">
        <f t="shared" si="9"/>
        <v>0</v>
      </c>
      <c r="G41" s="15">
        <v>0</v>
      </c>
      <c r="H41" s="64">
        <f t="shared" si="10"/>
        <v>0</v>
      </c>
      <c r="I41" s="15">
        <v>1</v>
      </c>
      <c r="J41" s="71">
        <f t="shared" si="11"/>
        <v>7.1942446043165471E-3</v>
      </c>
    </row>
    <row r="42" spans="2:10" ht="15.75" thickBot="1" x14ac:dyDescent="0.3">
      <c r="B42" s="175" t="s">
        <v>154</v>
      </c>
      <c r="C42" s="18">
        <v>2</v>
      </c>
      <c r="D42" s="104">
        <f t="shared" si="8"/>
        <v>2.3529411764705882E-2</v>
      </c>
      <c r="E42" s="176">
        <v>4</v>
      </c>
      <c r="F42" s="104">
        <f t="shared" si="9"/>
        <v>4.878048780487805E-2</v>
      </c>
      <c r="G42" s="18">
        <v>0</v>
      </c>
      <c r="H42" s="104">
        <f t="shared" si="10"/>
        <v>0</v>
      </c>
      <c r="I42" s="18">
        <v>2</v>
      </c>
      <c r="J42" s="73">
        <f t="shared" si="11"/>
        <v>1.4388489208633094E-2</v>
      </c>
    </row>
    <row r="43" spans="2:10" ht="15.75" thickBot="1" x14ac:dyDescent="0.3"/>
    <row r="44" spans="2:10" ht="15.75" thickBot="1" x14ac:dyDescent="0.3">
      <c r="B44" s="159" t="s">
        <v>20</v>
      </c>
      <c r="C44" s="86" t="s">
        <v>115</v>
      </c>
      <c r="D44" s="98" t="s">
        <v>116</v>
      </c>
      <c r="E44" s="98" t="s">
        <v>117</v>
      </c>
      <c r="F44" s="133" t="s">
        <v>116</v>
      </c>
      <c r="G44" s="134" t="s">
        <v>118</v>
      </c>
      <c r="H44" s="20" t="s">
        <v>116</v>
      </c>
      <c r="I44" s="134" t="s">
        <v>119</v>
      </c>
      <c r="J44" s="35" t="s">
        <v>116</v>
      </c>
    </row>
    <row r="45" spans="2:10" x14ac:dyDescent="0.25">
      <c r="B45" s="177" t="s">
        <v>155</v>
      </c>
      <c r="C45" s="68">
        <v>2</v>
      </c>
      <c r="D45" s="160">
        <f t="shared" ref="D45:D48" si="12">C45/$C$15</f>
        <v>2.3529411764705882E-2</v>
      </c>
      <c r="E45" s="101">
        <v>8</v>
      </c>
      <c r="F45" s="160">
        <f t="shared" ref="F45:F48" si="13">E45/$E$15</f>
        <v>9.7560975609756101E-2</v>
      </c>
      <c r="G45" s="101">
        <v>0</v>
      </c>
      <c r="H45" s="160">
        <f t="shared" si="10"/>
        <v>0</v>
      </c>
      <c r="I45" s="101">
        <v>7</v>
      </c>
      <c r="J45" s="161">
        <f>I45/$I$15</f>
        <v>5.0359712230215826E-2</v>
      </c>
    </row>
    <row r="46" spans="2:10" x14ac:dyDescent="0.25">
      <c r="B46" s="178" t="s">
        <v>156</v>
      </c>
      <c r="C46" s="27">
        <v>3</v>
      </c>
      <c r="D46" s="64">
        <f t="shared" si="12"/>
        <v>3.5294117647058823E-2</v>
      </c>
      <c r="E46" s="15">
        <v>7</v>
      </c>
      <c r="F46" s="64">
        <f t="shared" si="13"/>
        <v>8.5365853658536592E-2</v>
      </c>
      <c r="G46" s="15">
        <v>1</v>
      </c>
      <c r="H46" s="64">
        <f t="shared" si="10"/>
        <v>8.3333333333333329E-2</v>
      </c>
      <c r="I46" s="15">
        <v>29</v>
      </c>
      <c r="J46" s="71">
        <f t="shared" ref="J46:J48" si="14">I46/$I$15</f>
        <v>0.20863309352517986</v>
      </c>
    </row>
    <row r="47" spans="2:10" x14ac:dyDescent="0.25">
      <c r="B47" s="178" t="s">
        <v>157</v>
      </c>
      <c r="C47" s="27">
        <v>66</v>
      </c>
      <c r="D47" s="64">
        <f t="shared" si="12"/>
        <v>0.77647058823529413</v>
      </c>
      <c r="E47" s="15">
        <v>57</v>
      </c>
      <c r="F47" s="64">
        <f t="shared" si="13"/>
        <v>0.69512195121951215</v>
      </c>
      <c r="G47" s="15">
        <v>9</v>
      </c>
      <c r="H47" s="64">
        <f t="shared" si="10"/>
        <v>0.75</v>
      </c>
      <c r="I47" s="15">
        <v>101</v>
      </c>
      <c r="J47" s="71">
        <f t="shared" si="14"/>
        <v>0.72661870503597126</v>
      </c>
    </row>
    <row r="48" spans="2:10" ht="15.75" thickBot="1" x14ac:dyDescent="0.3">
      <c r="B48" s="179" t="s">
        <v>151</v>
      </c>
      <c r="C48" s="43">
        <v>14</v>
      </c>
      <c r="D48" s="104">
        <f t="shared" si="12"/>
        <v>0.16470588235294117</v>
      </c>
      <c r="E48" s="18">
        <v>10</v>
      </c>
      <c r="F48" s="104">
        <f t="shared" si="13"/>
        <v>0.12195121951219512</v>
      </c>
      <c r="G48" s="18">
        <v>2</v>
      </c>
      <c r="H48" s="104">
        <f t="shared" si="10"/>
        <v>0.16666666666666666</v>
      </c>
      <c r="I48" s="18">
        <v>3</v>
      </c>
      <c r="J48" s="73">
        <f t="shared" si="14"/>
        <v>2.1582733812949641E-2</v>
      </c>
    </row>
  </sheetData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Fellowship</vt:lpstr>
      <vt:lpstr>Committees</vt:lpstr>
      <vt:lpstr>Research Fellowship Grants</vt:lpstr>
      <vt:lpstr>Scientific Programmes</vt:lpstr>
      <vt:lpstr>Public Engagement</vt:lpstr>
      <vt:lpstr>Education</vt:lpstr>
    </vt:vector>
  </TitlesOfParts>
  <Company>Royal Society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Cumberbatch, Lenna</dc:creator>
  <cp:lastModifiedBy>Cumberbatch, Lenna</cp:lastModifiedBy>
  <dcterms:created xsi:type="dcterms:W3CDTF">2017-06-12T08:31:04Z</dcterms:created>
  <dcterms:modified xsi:type="dcterms:W3CDTF">2017-06-12T09:11:36Z</dcterms:modified>
</cp:coreProperties>
</file>